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redp\OneDrive\Documents\"/>
    </mc:Choice>
  </mc:AlternateContent>
  <xr:revisionPtr revIDLastSave="0" documentId="13_ncr:1_{B9642682-91D1-426A-B9FB-8A41F773FD89}" xr6:coauthVersionLast="47" xr6:coauthVersionMax="47" xr10:uidLastSave="{00000000-0000-0000-0000-000000000000}"/>
  <bookViews>
    <workbookView xWindow="-120" yWindow="-120" windowWidth="24240" windowHeight="13020" xr2:uid="{F4EEC3C7-D41A-4C6D-83FB-5415DD2F9124}"/>
  </bookViews>
  <sheets>
    <sheet name="LNC 2026 Budge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6" i="3" l="1"/>
  <c r="G23" i="3"/>
  <c r="T14" i="3"/>
  <c r="T50" i="3"/>
  <c r="T21" i="3"/>
  <c r="T17" i="3"/>
  <c r="T44" i="3"/>
  <c r="T73" i="3"/>
  <c r="T61" i="3"/>
  <c r="T78" i="3"/>
  <c r="T84" i="3" s="1"/>
  <c r="G82" i="3"/>
  <c r="G81" i="3"/>
  <c r="G80" i="3"/>
  <c r="G79" i="3"/>
  <c r="S78" i="3"/>
  <c r="S84" i="3" s="1"/>
  <c r="R78" i="3"/>
  <c r="R84" i="3" s="1"/>
  <c r="Q78" i="3"/>
  <c r="Q84" i="3" s="1"/>
  <c r="P78" i="3"/>
  <c r="P84" i="3" s="1"/>
  <c r="O78" i="3"/>
  <c r="O84" i="3" s="1"/>
  <c r="N78" i="3"/>
  <c r="N84" i="3" s="1"/>
  <c r="M78" i="3"/>
  <c r="M84" i="3" s="1"/>
  <c r="L78" i="3"/>
  <c r="L84" i="3" s="1"/>
  <c r="K78" i="3"/>
  <c r="K84" i="3" s="1"/>
  <c r="J78" i="3"/>
  <c r="J84" i="3" s="1"/>
  <c r="I78" i="3"/>
  <c r="I84" i="3" s="1"/>
  <c r="H78" i="3"/>
  <c r="G77" i="3"/>
  <c r="G76" i="3"/>
  <c r="G71" i="3"/>
  <c r="G70" i="3"/>
  <c r="G69" i="3"/>
  <c r="S73" i="3"/>
  <c r="R73" i="3"/>
  <c r="Q73" i="3"/>
  <c r="P73" i="3"/>
  <c r="O73" i="3"/>
  <c r="N73" i="3"/>
  <c r="M73" i="3"/>
  <c r="L73" i="3"/>
  <c r="K73" i="3"/>
  <c r="J73" i="3"/>
  <c r="I73" i="3"/>
  <c r="H73" i="3"/>
  <c r="G67" i="3"/>
  <c r="G66" i="3"/>
  <c r="G65" i="3"/>
  <c r="G64" i="3"/>
  <c r="S61" i="3"/>
  <c r="R61" i="3"/>
  <c r="Q61" i="3"/>
  <c r="P61" i="3"/>
  <c r="O61" i="3"/>
  <c r="N61" i="3"/>
  <c r="M61" i="3"/>
  <c r="L61" i="3"/>
  <c r="K61" i="3"/>
  <c r="J61" i="3"/>
  <c r="I61" i="3"/>
  <c r="H61" i="3"/>
  <c r="G60" i="3"/>
  <c r="G59" i="3"/>
  <c r="G58" i="3"/>
  <c r="G57" i="3"/>
  <c r="G56" i="3"/>
  <c r="G55" i="3"/>
  <c r="G54" i="3"/>
  <c r="G53" i="3"/>
  <c r="G52" i="3"/>
  <c r="G49" i="3"/>
  <c r="G48" i="3"/>
  <c r="G47" i="3"/>
  <c r="S44" i="3"/>
  <c r="S45" i="3" s="1"/>
  <c r="R44" i="3"/>
  <c r="R45" i="3" s="1"/>
  <c r="Q44" i="3"/>
  <c r="Q45" i="3" s="1"/>
  <c r="P44" i="3"/>
  <c r="P45" i="3" s="1"/>
  <c r="O44" i="3"/>
  <c r="O45" i="3" s="1"/>
  <c r="N44" i="3"/>
  <c r="N45" i="3" s="1"/>
  <c r="M44" i="3"/>
  <c r="M45" i="3" s="1"/>
  <c r="L44" i="3"/>
  <c r="L45" i="3" s="1"/>
  <c r="K44" i="3"/>
  <c r="K45" i="3" s="1"/>
  <c r="J44" i="3"/>
  <c r="J45" i="3" s="1"/>
  <c r="I44" i="3"/>
  <c r="I45" i="3" s="1"/>
  <c r="H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22" i="3"/>
  <c r="G21" i="3"/>
  <c r="G20" i="3"/>
  <c r="G19" i="3"/>
  <c r="S17" i="3"/>
  <c r="R17" i="3"/>
  <c r="Q17" i="3"/>
  <c r="P17" i="3"/>
  <c r="O17" i="3"/>
  <c r="N17" i="3"/>
  <c r="M17" i="3"/>
  <c r="L17" i="3"/>
  <c r="K17" i="3"/>
  <c r="J17" i="3"/>
  <c r="I17" i="3"/>
  <c r="H17" i="3"/>
  <c r="S14" i="3"/>
  <c r="R14" i="3"/>
  <c r="Q14" i="3"/>
  <c r="P14" i="3"/>
  <c r="O14" i="3"/>
  <c r="N14" i="3"/>
  <c r="M14" i="3"/>
  <c r="L14" i="3"/>
  <c r="K14" i="3"/>
  <c r="J14" i="3"/>
  <c r="I14" i="3"/>
  <c r="H14" i="3"/>
  <c r="G13" i="3"/>
  <c r="G11" i="3"/>
  <c r="G10" i="3"/>
  <c r="G9" i="3"/>
  <c r="G8" i="3"/>
  <c r="G7" i="3"/>
  <c r="T34" i="3" l="1"/>
  <c r="T45" i="3" s="1"/>
  <c r="T85" i="3" s="1"/>
  <c r="G30" i="3"/>
  <c r="G63" i="3"/>
  <c r="G73" i="3"/>
  <c r="I26" i="3"/>
  <c r="K26" i="3"/>
  <c r="H26" i="3"/>
  <c r="M26" i="3"/>
  <c r="N26" i="3"/>
  <c r="O26" i="3"/>
  <c r="P26" i="3"/>
  <c r="Q26" i="3"/>
  <c r="L26" i="3"/>
  <c r="G17" i="3"/>
  <c r="R26" i="3"/>
  <c r="S26" i="3"/>
  <c r="J26" i="3"/>
  <c r="P85" i="3"/>
  <c r="S85" i="3"/>
  <c r="I85" i="3"/>
  <c r="R85" i="3"/>
  <c r="K85" i="3"/>
  <c r="L85" i="3"/>
  <c r="M85" i="3"/>
  <c r="N85" i="3"/>
  <c r="O85" i="3"/>
  <c r="Q85" i="3"/>
  <c r="J85" i="3"/>
  <c r="H84" i="3"/>
  <c r="H45" i="3"/>
  <c r="G61" i="3"/>
  <c r="G16" i="3"/>
  <c r="O87" i="3" l="1"/>
  <c r="G78" i="3"/>
  <c r="G84" i="3"/>
  <c r="G14" i="3"/>
  <c r="G26" i="3"/>
  <c r="G44" i="3"/>
  <c r="T87" i="3"/>
  <c r="K87" i="3"/>
  <c r="N87" i="3"/>
  <c r="M87" i="3"/>
  <c r="R87" i="3"/>
  <c r="I87" i="3"/>
  <c r="Q87" i="3"/>
  <c r="P87" i="3"/>
  <c r="S87" i="3"/>
  <c r="L87" i="3"/>
  <c r="J87" i="3"/>
  <c r="H85" i="3"/>
  <c r="G45" i="3" l="1"/>
  <c r="H87" i="3"/>
  <c r="H89" i="3" s="1"/>
  <c r="I89" i="3" s="1"/>
  <c r="J89" i="3" s="1"/>
  <c r="K89" i="3" s="1"/>
  <c r="L89" i="3" s="1"/>
  <c r="M89" i="3" s="1"/>
  <c r="N89" i="3" s="1"/>
  <c r="O89" i="3" s="1"/>
  <c r="P89" i="3" s="1"/>
  <c r="Q89" i="3" s="1"/>
  <c r="R89" i="3" s="1"/>
  <c r="S89" i="3" s="1"/>
  <c r="G85" i="3" l="1"/>
</calcChain>
</file>

<file path=xl/sharedStrings.xml><?xml version="1.0" encoding="utf-8"?>
<sst xmlns="http://schemas.openxmlformats.org/spreadsheetml/2006/main" count="103" uniqueCount="97">
  <si>
    <r>
      <t>2026 Budget</t>
    </r>
    <r>
      <rPr>
        <sz val="14"/>
        <color rgb="FF000000"/>
        <rFont val="Segoe UI Semilight"/>
        <family val="2"/>
      </rPr>
      <t xml:space="preserve"> Version 1.0</t>
    </r>
  </si>
  <si>
    <t>Revenue</t>
  </si>
  <si>
    <t>4000 - Fundraising, Membership &amp; Program Revenue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</si>
  <si>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</si>
  <si>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</si>
  <si>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</si>
  <si>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</si>
  <si>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</si>
  <si>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</si>
  <si>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</si>
  <si>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</si>
  <si>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</si>
  <si>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</si>
  <si>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</si>
  <si>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</si>
  <si>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4000-10 - General Fundraising</t>
  </si>
  <si>
    <t>4000-20 - Other Membership</t>
  </si>
  <si>
    <t>4000-30 - Recurring Membership</t>
  </si>
  <si>
    <t>4000-40 - Ballot Access / Voter Registration</t>
  </si>
  <si>
    <t>4000-50 - Campaign/Candidate Support &amp; Training</t>
  </si>
  <si>
    <t>4000-60 - Affiliate Support</t>
  </si>
  <si>
    <t>4000-70 - Historical Preservation</t>
  </si>
  <si>
    <t>Total 4000 · Fundraising &amp; Membership</t>
  </si>
  <si>
    <t>4100 - Project Revenue - Restricted</t>
  </si>
  <si>
    <t>4100-20 - Legal Fund</t>
  </si>
  <si>
    <t>Total 4100 · Project Revenue - Restricted</t>
  </si>
  <si>
    <t>4200 - Convention &amp; Special Events Revenue</t>
  </si>
  <si>
    <t>4200-10 - Convention Revenue - Restricted</t>
  </si>
  <si>
    <t>4200-20 - Convention Fundraising - Unrestricted</t>
  </si>
  <si>
    <t>Total 4200 - Convention &amp; Special Events</t>
  </si>
  <si>
    <t>4500 - Bequests</t>
  </si>
  <si>
    <t xml:space="preserve"> </t>
  </si>
  <si>
    <t>4600 - Refunds of Contributions</t>
  </si>
  <si>
    <t>Total Revenue</t>
  </si>
  <si>
    <t>Expense</t>
  </si>
  <si>
    <t>7000 - Fundraising, Membership &amp; Program Expenses</t>
  </si>
  <si>
    <t>7000-10 - General Fundraising Expense</t>
  </si>
  <si>
    <t>7000.70 - Store Expenses</t>
  </si>
  <si>
    <t>7000-30 - Recurring Membership Expense</t>
  </si>
  <si>
    <t>7000-50 - Ballot Access Fundraising Expense</t>
  </si>
  <si>
    <t>7000-60 - Credit Card Fees</t>
  </si>
  <si>
    <t>7000-80 - Core Services</t>
  </si>
  <si>
    <t>7000-81 - Outreach &amp; Activism General Expense</t>
  </si>
  <si>
    <t>7000-83 - Membership Communications</t>
  </si>
  <si>
    <t>7000-85 - Campaign/Candidate Support &amp; Training</t>
  </si>
  <si>
    <t>7000-86 - Ballot Access Petitioning Expense</t>
  </si>
  <si>
    <t>7000-87 - Ballot Travel/Other</t>
  </si>
  <si>
    <t>-</t>
  </si>
  <si>
    <t>7000-88 - Ballot Access Legal Expense</t>
  </si>
  <si>
    <t>7000-89 - Ballot Access Lobbying Expense</t>
  </si>
  <si>
    <t>7000-90 - Historical Preservation</t>
  </si>
  <si>
    <t>Total 7000-80 - Core Services</t>
  </si>
  <si>
    <t>Total 7000 - Fundraising, Membership &amp; Program Expenses</t>
  </si>
  <si>
    <t>7200 - Conventions &amp; Special Events Expense</t>
  </si>
  <si>
    <t>7200-10 - Convention Expense - General</t>
  </si>
  <si>
    <t>7200-15 - Convention Expense - Travel &amp; Meals</t>
  </si>
  <si>
    <t>7200-20 - Convention Fundraising Expense</t>
  </si>
  <si>
    <t>Total 7200 - Conventions and Special Events Expense</t>
  </si>
  <si>
    <t>8000 - Salary &amp; Related Expense</t>
  </si>
  <si>
    <t>8005 - Salary Bonus Sick &amp; Vac (Admin)</t>
  </si>
  <si>
    <t>8010 - Hourly wages (Admin Portion)</t>
  </si>
  <si>
    <t>8015 - Contractor Admin &amp; Internships</t>
  </si>
  <si>
    <t>8020 - Employer cont to P/R tax</t>
  </si>
  <si>
    <t>8030 - Employer cont to 401K &amp; Adm</t>
  </si>
  <si>
    <t>8040 - Fed &amp; State Unemployment</t>
  </si>
  <si>
    <t>8060 - Health Insurance</t>
  </si>
  <si>
    <t>8070 - Other Benefits, Goodwill, &amp; Training</t>
  </si>
  <si>
    <t>8080 - Payroll Service Fees</t>
  </si>
  <si>
    <t>Total 8000 - Salary &amp; Related Expense</t>
  </si>
  <si>
    <t>8100 - Admin &amp; Overhead Expense</t>
  </si>
  <si>
    <t>8110 - Office Supplies &amp; Capital Equipment</t>
  </si>
  <si>
    <t>8120 - Telephone &amp; Data Services</t>
  </si>
  <si>
    <t>8125 - Equipment Leases &amp; Maintenance</t>
  </si>
  <si>
    <t>8130 - Postage &amp; Shipping</t>
  </si>
  <si>
    <t>8140 - Travel, Meetings &amp; Meals</t>
  </si>
  <si>
    <t>8160 - Insurance Expense</t>
  </si>
  <si>
    <t>8180 - Printing &amp; Copying</t>
  </si>
  <si>
    <t>8190 - Software, Hardware, &amp; Other IT</t>
  </si>
  <si>
    <t>8195 - Other Expense &amp; Bank Fees</t>
  </si>
  <si>
    <t>8198 - Melio</t>
  </si>
  <si>
    <t>Total 8100 - Admin &amp; Overhead Expenses</t>
  </si>
  <si>
    <t>8200 - Professional Services</t>
  </si>
  <si>
    <t>8210 - Legal</t>
  </si>
  <si>
    <t>8210-10 - Legal - General</t>
  </si>
  <si>
    <t>8210-20 - Legal - Proactive</t>
  </si>
  <si>
    <t>Total 8210 - Legal</t>
  </si>
  <si>
    <t>8220 - Accounting</t>
  </si>
  <si>
    <t>8230 - FEC Filing &amp; Consulting</t>
  </si>
  <si>
    <t>8240 - Computer Services</t>
  </si>
  <si>
    <t>8250 - Other Professional Services</t>
  </si>
  <si>
    <t>8260  - Audit Services</t>
  </si>
  <si>
    <t>Total 8200 - Professional Services</t>
  </si>
  <si>
    <t>Total Expense</t>
  </si>
  <si>
    <t>Cash Flow</t>
  </si>
  <si>
    <t>Cash Reserve</t>
  </si>
  <si>
    <t>4710 Interest &amp; Dividends</t>
  </si>
  <si>
    <t>4700 - Other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</si>
</sst>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Segoe UI"/>
      <family val="2"/>
    </font>
    <font>
      <sz val="14"/>
      <color rgb="FF000000"/>
      <name val="Segoe UI Semibold"/>
      <family val="2"/>
    </font>
    <font>
      <sz val="14"/>
      <color rgb="FF000000"/>
      <name val="Segoe UI Semilight"/>
      <family val="2"/>
    </font>
    <font>
      <b/>
      <sz val="10"/>
      <color rgb="FF000000"/>
      <name val="Segoe UI"/>
      <family val="2"/>
    </font>
    <font>
      <sz val="10"/>
      <name val="Segoe UI"/>
      <family val="2"/>
    </font>
    <font>
      <sz val="11"/>
      <color rgb="FFFF0000"/>
      <name val="Calibri"/>
      <family val="2"/>
      <scheme val="minor"/>
    </font>
    <font>
      <sz val="10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0" fontId="0" fillId="0" borderId="0" xfId="0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left" indent="1"/>
    </xf>
    <xf numFmtId="164" fontId="2" fillId="0" borderId="0" xfId="0" applyNumberFormat="1" applyFont="1" applyAlignment="1">
      <alignment horizontal="center"/>
    </xf>
    <xf numFmtId="0" fontId="6" fillId="4" borderId="0" xfId="0" applyFont="1" applyFill="1"/>
    <xf numFmtId="0" fontId="3" fillId="4" borderId="0" xfId="0" applyFont="1" applyFill="1"/>
    <xf numFmtId="0" fontId="3" fillId="3" borderId="0" xfId="0" applyFont="1" applyFill="1"/>
    <xf numFmtId="0" fontId="6" fillId="3" borderId="0" xfId="0" applyFont="1" applyFill="1"/>
    <xf numFmtId="0" fontId="9" fillId="0" borderId="0" xfId="0" applyFont="1"/>
    <xf numFmtId="0" fontId="9" fillId="3" borderId="0" xfId="0" applyFont="1" applyFill="1"/>
    <xf numFmtId="164" fontId="10" fillId="2" borderId="1" xfId="1" applyNumberFormat="1" applyFont="1" applyFill="1" applyBorder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right" indent="1"/>
    </xf>
    <xf numFmtId="164" fontId="11" fillId="2" borderId="1" xfId="1" applyNumberFormat="1" applyFont="1" applyFill="1" applyBorder="1" applyAlignment="1">
      <alignment horizontal="center"/>
    </xf>
    <xf numFmtId="0" fontId="12" fillId="0" borderId="0" xfId="0" applyFont="1"/>
    <xf numFmtId="164" fontId="2" fillId="2" borderId="0" xfId="1" applyNumberFormat="1" applyFont="1" applyFill="1" applyBorder="1" applyAlignment="1">
      <alignment horizontal="center"/>
    </xf>
    <xf numFmtId="3" fontId="13" fillId="0" borderId="0" xfId="0" applyNumberFormat="1" applyFont="1" applyAlignment="1">
      <alignment horizontal="right" indent="1"/>
    </xf>
    <xf numFmtId="0" fontId="2" fillId="0" borderId="0" xfId="0" applyFont="1"/>
    <xf numFmtId="164" fontId="0" fillId="2" borderId="1" xfId="1" applyNumberFormat="1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right"/>
    </xf>
    <xf numFmtId="164" fontId="12" fillId="2" borderId="1" xfId="1" applyNumberFormat="1" applyFont="1" applyFill="1" applyBorder="1" applyAlignment="1">
      <alignment horizontal="center"/>
    </xf>
    <xf numFmtId="0" fontId="9" fillId="4" borderId="0" xfId="0" applyFont="1" applyFill="1"/>
    <xf numFmtId="3" fontId="9" fillId="0" borderId="0" xfId="0" applyNumberFormat="1" applyFont="1" applyAlignment="1">
      <alignment horizontal="right"/>
    </xf>
    <xf numFmtId="0" fontId="7" fillId="4" borderId="0" xfId="0" applyFont="1" applyFill="1"/>
    <xf numFmtId="44" fontId="12" fillId="2" borderId="1" xfId="1" applyFont="1" applyFill="1" applyBorder="1" applyAlignment="1">
      <alignment horizontal="center"/>
    </xf>
    <xf numFmtId="0" fontId="6" fillId="4" borderId="0" xfId="0" applyFont="1" applyFill="1"/>
    <xf numFmtId="0" fontId="3" fillId="0" borderId="0" xfId="0" applyFont="1"/>
    <xf numFmtId="0" fontId="4" fillId="0" borderId="0" xfId="0" applyFont="1" applyAlignment="1">
      <alignment horizontal="left"/>
    </xf>
    <xf numFmtId="0" fontId="3" fillId="4" borderId="0" xfId="0" applyFont="1" applyFill="1"/>
    <xf numFmtId="0" fontId="9" fillId="4" borderId="0" xfId="0" applyFont="1" applyFill="1"/>
    <xf numFmtId="0" fontId="3" fillId="3" borderId="0" xfId="0" applyFont="1" applyFill="1"/>
    <xf numFmtId="0" fontId="9" fillId="3" borderId="0" xfId="0" applyFont="1" applyFill="1"/>
    <xf numFmtId="0" fontId="6" fillId="3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6532B-F188-48A3-8D2A-F718ABB9F3D8}">
  <sheetPr>
    <tabColor theme="4"/>
  </sheetPr>
  <dimension ref="A1:T108"/>
  <sheetViews>
    <sheetView tabSelected="1" topLeftCell="C65" workbookViewId="0">
      <selection activeCell="T92" sqref="T92"/>
    </sheetView>
  </sheetViews>
  <sheetFormatPr defaultRowHeight="15" customHeight="1" x14ac:dyDescent="0.25"/>
  <cols>
    <col min="3" max="3" width="53" bestFit="1" customWidth="1"/>
    <col min="4" max="4" width="45.5703125" bestFit="1" customWidth="1"/>
    <col min="6" max="6" width="40" customWidth="1"/>
    <col min="7" max="7" width="18.140625" hidden="1" customWidth="1"/>
    <col min="8" max="19" width="11.140625" style="8" hidden="1" customWidth="1"/>
    <col min="20" max="20" width="14.140625" style="8" bestFit="1" customWidth="1"/>
  </cols>
  <sheetData>
    <row r="1" spans="1:20" x14ac:dyDescent="0.25">
      <c r="A1" s="1"/>
      <c r="B1" s="1"/>
      <c r="C1" s="1"/>
      <c r="D1" s="1"/>
      <c r="E1" s="37"/>
      <c r="F1" s="37"/>
      <c r="G1" s="2"/>
    </row>
    <row r="2" spans="1:20" ht="20.25" x14ac:dyDescent="0.35">
      <c r="A2" s="1"/>
      <c r="B2" s="38" t="s">
        <v>0</v>
      </c>
      <c r="C2" s="38"/>
      <c r="D2" s="38"/>
      <c r="E2" s="38"/>
      <c r="F2" s="38"/>
      <c r="G2" s="38"/>
    </row>
    <row r="3" spans="1:20" x14ac:dyDescent="0.25">
      <c r="A3" s="1"/>
      <c r="B3" s="1"/>
      <c r="C3" s="1"/>
      <c r="D3" s="1"/>
      <c r="E3" s="37"/>
      <c r="F3" s="37"/>
      <c r="G3" s="3"/>
    </row>
    <row r="4" spans="1:20" x14ac:dyDescent="0.25">
      <c r="A4" s="1"/>
      <c r="B4" s="1"/>
      <c r="C4" s="1"/>
      <c r="D4" s="1"/>
      <c r="E4" s="37"/>
      <c r="F4" s="37"/>
      <c r="G4" s="3"/>
    </row>
    <row r="5" spans="1:20" x14ac:dyDescent="0.25">
      <c r="A5" s="1"/>
      <c r="B5" s="13" t="s">
        <v>1</v>
      </c>
      <c r="C5" s="14"/>
      <c r="D5" s="14"/>
      <c r="E5" s="39"/>
      <c r="F5" s="39"/>
      <c r="G5" s="2"/>
    </row>
    <row r="6" spans="1:20" x14ac:dyDescent="0.25">
      <c r="A6" s="1"/>
      <c r="B6" s="14"/>
      <c r="C6" s="14" t="s">
        <v>2</v>
      </c>
      <c r="D6" s="14"/>
      <c r="E6" s="39"/>
      <c r="F6" s="39"/>
      <c r="G6" s="2"/>
      <c r="H6" s="8" t="s">
        <v>3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  <c r="P6" s="8" t="s">
        <v>11</v>
      </c>
      <c r="Q6" s="8" t="s">
        <v>12</v>
      </c>
      <c r="R6" s="8" t="s">
        <v>13</v>
      </c>
      <c r="S6" s="8" t="s">
        <v>14</v>
      </c>
      <c r="T6" s="21">
        <v>2026</v>
      </c>
    </row>
    <row r="7" spans="1:20" x14ac:dyDescent="0.25">
      <c r="A7" s="1"/>
      <c r="B7" s="14"/>
      <c r="C7" s="14"/>
      <c r="D7" s="14" t="s">
        <v>15</v>
      </c>
      <c r="E7" s="39"/>
      <c r="F7" s="39"/>
      <c r="G7" s="4" t="e">
        <f>#REF!</f>
        <v>#REF!</v>
      </c>
      <c r="H7" s="9">
        <v>30000</v>
      </c>
      <c r="I7" s="9">
        <v>30000</v>
      </c>
      <c r="J7" s="9">
        <v>30000</v>
      </c>
      <c r="K7" s="9">
        <v>30000</v>
      </c>
      <c r="L7" s="9">
        <v>30000</v>
      </c>
      <c r="M7" s="9">
        <v>30000</v>
      </c>
      <c r="N7" s="9">
        <v>30000</v>
      </c>
      <c r="O7" s="9">
        <v>30000</v>
      </c>
      <c r="P7" s="9">
        <v>30000</v>
      </c>
      <c r="Q7" s="9">
        <v>30000</v>
      </c>
      <c r="R7" s="9">
        <v>30000</v>
      </c>
      <c r="S7" s="9">
        <v>30000</v>
      </c>
      <c r="T7" s="28">
        <v>165000</v>
      </c>
    </row>
    <row r="8" spans="1:20" x14ac:dyDescent="0.25">
      <c r="A8" s="1"/>
      <c r="B8" s="14"/>
      <c r="C8" s="14"/>
      <c r="D8" s="14" t="s">
        <v>16</v>
      </c>
      <c r="E8" s="39"/>
      <c r="F8" s="39"/>
      <c r="G8" s="4" t="e">
        <f>#REF!</f>
        <v>#REF!</v>
      </c>
      <c r="H8" s="9">
        <v>15000</v>
      </c>
      <c r="I8" s="9">
        <v>15000</v>
      </c>
      <c r="J8" s="9">
        <v>15000</v>
      </c>
      <c r="K8" s="9">
        <v>15000</v>
      </c>
      <c r="L8" s="9">
        <v>15000</v>
      </c>
      <c r="M8" s="9">
        <v>15000</v>
      </c>
      <c r="N8" s="9">
        <v>15000</v>
      </c>
      <c r="O8" s="9">
        <v>15000</v>
      </c>
      <c r="P8" s="9">
        <v>15000</v>
      </c>
      <c r="Q8" s="9">
        <v>15000</v>
      </c>
      <c r="R8" s="9">
        <v>15000</v>
      </c>
      <c r="S8" s="9">
        <v>15000</v>
      </c>
      <c r="T8" s="28">
        <v>132000</v>
      </c>
    </row>
    <row r="9" spans="1:20" x14ac:dyDescent="0.25">
      <c r="A9" s="1"/>
      <c r="B9" s="14"/>
      <c r="C9" s="14"/>
      <c r="D9" s="14" t="s">
        <v>17</v>
      </c>
      <c r="E9" s="39"/>
      <c r="F9" s="39"/>
      <c r="G9" s="4" t="e">
        <f>#REF!</f>
        <v>#REF!</v>
      </c>
      <c r="H9" s="9">
        <v>25000</v>
      </c>
      <c r="I9" s="9">
        <v>25000</v>
      </c>
      <c r="J9" s="9">
        <v>25000</v>
      </c>
      <c r="K9" s="9">
        <v>25000</v>
      </c>
      <c r="L9" s="9">
        <v>25000</v>
      </c>
      <c r="M9" s="9">
        <v>25000</v>
      </c>
      <c r="N9" s="9">
        <v>25000</v>
      </c>
      <c r="O9" s="9">
        <v>25000</v>
      </c>
      <c r="P9" s="9">
        <v>25000</v>
      </c>
      <c r="Q9" s="9">
        <v>25000</v>
      </c>
      <c r="R9" s="9">
        <v>25000</v>
      </c>
      <c r="S9" s="9">
        <v>25000</v>
      </c>
      <c r="T9" s="28">
        <v>528000</v>
      </c>
    </row>
    <row r="10" spans="1:20" x14ac:dyDescent="0.25">
      <c r="A10" s="1"/>
      <c r="B10" s="14"/>
      <c r="C10" s="14"/>
      <c r="D10" s="14" t="s">
        <v>18</v>
      </c>
      <c r="E10" s="39"/>
      <c r="F10" s="39"/>
      <c r="G10" s="4" t="e">
        <f>#REF!</f>
        <v>#REF!</v>
      </c>
      <c r="H10" s="9">
        <v>2500</v>
      </c>
      <c r="I10" s="9">
        <v>2500</v>
      </c>
      <c r="J10" s="9">
        <v>2500</v>
      </c>
      <c r="K10" s="9">
        <v>2500</v>
      </c>
      <c r="L10" s="9">
        <v>2500</v>
      </c>
      <c r="M10" s="9">
        <v>2500</v>
      </c>
      <c r="N10" s="9">
        <v>2500</v>
      </c>
      <c r="O10" s="9">
        <v>2500</v>
      </c>
      <c r="P10" s="9">
        <v>2500</v>
      </c>
      <c r="Q10" s="9">
        <v>2500</v>
      </c>
      <c r="R10" s="9">
        <v>2500</v>
      </c>
      <c r="S10" s="9">
        <v>2500</v>
      </c>
      <c r="T10" s="28">
        <v>20000</v>
      </c>
    </row>
    <row r="11" spans="1:20" x14ac:dyDescent="0.25">
      <c r="A11" s="1"/>
      <c r="B11" s="14"/>
      <c r="C11" s="14"/>
      <c r="D11" s="14" t="s">
        <v>19</v>
      </c>
      <c r="E11" s="39"/>
      <c r="F11" s="39"/>
      <c r="G11" s="4" t="e">
        <f>#REF!</f>
        <v>#REF!</v>
      </c>
      <c r="H11" s="9">
        <v>2500</v>
      </c>
      <c r="I11" s="9">
        <v>2500</v>
      </c>
      <c r="J11" s="9">
        <v>2500</v>
      </c>
      <c r="K11" s="9">
        <v>2500</v>
      </c>
      <c r="L11" s="9">
        <v>2500</v>
      </c>
      <c r="M11" s="9">
        <v>2500</v>
      </c>
      <c r="N11" s="9">
        <v>2500</v>
      </c>
      <c r="O11" s="9">
        <v>2500</v>
      </c>
      <c r="P11" s="9">
        <v>2500</v>
      </c>
      <c r="Q11" s="9">
        <v>2500</v>
      </c>
      <c r="R11" s="9">
        <v>2500</v>
      </c>
      <c r="S11" s="9">
        <v>2500</v>
      </c>
      <c r="T11" s="28">
        <v>36000</v>
      </c>
    </row>
    <row r="12" spans="1:20" x14ac:dyDescent="0.25">
      <c r="A12" s="1"/>
      <c r="B12" s="14"/>
      <c r="C12" s="14"/>
      <c r="D12" s="14" t="s">
        <v>20</v>
      </c>
      <c r="E12" s="14"/>
      <c r="F12" s="14"/>
      <c r="G12" s="4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28">
        <v>2000</v>
      </c>
    </row>
    <row r="13" spans="1:20" x14ac:dyDescent="0.25">
      <c r="A13" s="1"/>
      <c r="B13" s="14"/>
      <c r="C13" s="14"/>
      <c r="D13" s="14" t="s">
        <v>21</v>
      </c>
      <c r="E13" s="14"/>
      <c r="F13" s="14"/>
      <c r="G13" s="4" t="e">
        <f>#REF!</f>
        <v>#REF!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28">
        <v>6000</v>
      </c>
    </row>
    <row r="14" spans="1:20" x14ac:dyDescent="0.25">
      <c r="A14" s="1"/>
      <c r="B14" s="14"/>
      <c r="C14" s="13" t="s">
        <v>22</v>
      </c>
      <c r="D14" s="13"/>
      <c r="E14" s="36"/>
      <c r="F14" s="36"/>
      <c r="G14" s="4" t="e">
        <f>#REF!</f>
        <v>#REF!</v>
      </c>
      <c r="H14" s="9">
        <f t="shared" ref="H14:S14" si="0">SUM(H7:H13)</f>
        <v>75000</v>
      </c>
      <c r="I14" s="9">
        <f t="shared" si="0"/>
        <v>75000</v>
      </c>
      <c r="J14" s="9">
        <f t="shared" si="0"/>
        <v>75000</v>
      </c>
      <c r="K14" s="9">
        <f t="shared" si="0"/>
        <v>75000</v>
      </c>
      <c r="L14" s="9">
        <f t="shared" si="0"/>
        <v>75000</v>
      </c>
      <c r="M14" s="9">
        <f t="shared" si="0"/>
        <v>75000</v>
      </c>
      <c r="N14" s="9">
        <f t="shared" si="0"/>
        <v>75000</v>
      </c>
      <c r="O14" s="9">
        <f t="shared" si="0"/>
        <v>75000</v>
      </c>
      <c r="P14" s="9">
        <f t="shared" si="0"/>
        <v>75000</v>
      </c>
      <c r="Q14" s="9">
        <f t="shared" si="0"/>
        <v>75000</v>
      </c>
      <c r="R14" s="9">
        <f t="shared" si="0"/>
        <v>75000</v>
      </c>
      <c r="S14" s="9">
        <f t="shared" si="0"/>
        <v>75000</v>
      </c>
      <c r="T14" s="9">
        <f>SUM(T7:T13)</f>
        <v>889000</v>
      </c>
    </row>
    <row r="15" spans="1:20" x14ac:dyDescent="0.25">
      <c r="A15" s="1"/>
      <c r="B15" s="14"/>
      <c r="C15" s="14" t="s">
        <v>23</v>
      </c>
      <c r="D15" s="14"/>
      <c r="E15" s="39"/>
      <c r="F15" s="39"/>
      <c r="G15" s="6"/>
    </row>
    <row r="16" spans="1:20" x14ac:dyDescent="0.25">
      <c r="A16" s="1"/>
      <c r="B16" s="14"/>
      <c r="C16" s="14"/>
      <c r="D16" s="14" t="s">
        <v>24</v>
      </c>
      <c r="E16" s="39"/>
      <c r="F16" s="39"/>
      <c r="G16" s="4" t="e">
        <f>#REF!</f>
        <v>#REF!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465</v>
      </c>
    </row>
    <row r="17" spans="1:20" s="27" customFormat="1" x14ac:dyDescent="0.25">
      <c r="A17" s="5"/>
      <c r="B17" s="13"/>
      <c r="C17" s="13" t="s">
        <v>25</v>
      </c>
      <c r="D17" s="13"/>
      <c r="E17" s="36"/>
      <c r="F17" s="36"/>
      <c r="G17" s="30" t="e">
        <f>#REF!</f>
        <v>#REF!</v>
      </c>
      <c r="H17" s="9">
        <f t="shared" ref="H17:S17" si="1">SUM(H16:H16)</f>
        <v>0</v>
      </c>
      <c r="I17" s="9">
        <f t="shared" si="1"/>
        <v>0</v>
      </c>
      <c r="J17" s="9">
        <f t="shared" si="1"/>
        <v>0</v>
      </c>
      <c r="K17" s="9">
        <f t="shared" si="1"/>
        <v>0</v>
      </c>
      <c r="L17" s="9">
        <f t="shared" si="1"/>
        <v>0</v>
      </c>
      <c r="M17" s="9">
        <f t="shared" si="1"/>
        <v>0</v>
      </c>
      <c r="N17" s="9">
        <f t="shared" si="1"/>
        <v>0</v>
      </c>
      <c r="O17" s="9">
        <f t="shared" si="1"/>
        <v>0</v>
      </c>
      <c r="P17" s="9">
        <f t="shared" si="1"/>
        <v>0</v>
      </c>
      <c r="Q17" s="9">
        <f t="shared" si="1"/>
        <v>0</v>
      </c>
      <c r="R17" s="9">
        <f t="shared" si="1"/>
        <v>0</v>
      </c>
      <c r="S17" s="9">
        <f t="shared" si="1"/>
        <v>0</v>
      </c>
      <c r="T17" s="9">
        <f>T16</f>
        <v>465</v>
      </c>
    </row>
    <row r="18" spans="1:20" x14ac:dyDescent="0.25">
      <c r="A18" s="1"/>
      <c r="B18" s="14"/>
      <c r="C18" s="14" t="s">
        <v>26</v>
      </c>
      <c r="D18" s="14"/>
      <c r="E18" s="39"/>
      <c r="F18" s="39"/>
      <c r="G18" s="6"/>
    </row>
    <row r="19" spans="1:20" x14ac:dyDescent="0.25">
      <c r="A19" s="1"/>
      <c r="B19" s="14"/>
      <c r="C19" s="14"/>
      <c r="D19" s="14" t="s">
        <v>27</v>
      </c>
      <c r="E19" s="39"/>
      <c r="F19" s="39"/>
      <c r="G19" s="4" t="e">
        <f>#REF!</f>
        <v>#REF!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28">
        <v>366744</v>
      </c>
    </row>
    <row r="20" spans="1:20" x14ac:dyDescent="0.25">
      <c r="A20" s="1"/>
      <c r="B20" s="14"/>
      <c r="C20" s="14"/>
      <c r="D20" s="14" t="s">
        <v>28</v>
      </c>
      <c r="E20" s="39"/>
      <c r="F20" s="39"/>
      <c r="G20" s="4" t="e">
        <f>#REF!</f>
        <v>#REF!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31">
        <v>10000</v>
      </c>
    </row>
    <row r="21" spans="1:20" s="27" customFormat="1" x14ac:dyDescent="0.25">
      <c r="A21" s="5"/>
      <c r="B21" s="13"/>
      <c r="C21" s="13" t="s">
        <v>29</v>
      </c>
      <c r="D21" s="13"/>
      <c r="E21" s="36"/>
      <c r="F21" s="36"/>
      <c r="G21" s="30" t="e">
        <f>#REF!</f>
        <v>#REF!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f>SUM(T19:T20)</f>
        <v>376744</v>
      </c>
    </row>
    <row r="22" spans="1:20" s="20" customFormat="1" x14ac:dyDescent="0.25">
      <c r="A22" s="17"/>
      <c r="B22" s="32"/>
      <c r="C22" s="34" t="s">
        <v>30</v>
      </c>
      <c r="D22" s="32"/>
      <c r="E22" s="40" t="s">
        <v>31</v>
      </c>
      <c r="F22" s="40"/>
      <c r="G22" s="33" t="e">
        <f>#REF!</f>
        <v>#REF!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31">
        <v>44300</v>
      </c>
    </row>
    <row r="23" spans="1:20" x14ac:dyDescent="0.25">
      <c r="A23" s="1"/>
      <c r="B23" s="14"/>
      <c r="C23" s="14" t="s">
        <v>32</v>
      </c>
      <c r="D23" s="14"/>
      <c r="E23" s="39"/>
      <c r="F23" s="39"/>
      <c r="G23" s="4" t="e">
        <f>#REF!</f>
        <v>#REF!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 t="s">
        <v>31</v>
      </c>
    </row>
    <row r="24" spans="1:20" s="20" customFormat="1" x14ac:dyDescent="0.25">
      <c r="A24" s="17"/>
      <c r="B24" s="32"/>
      <c r="C24" s="34" t="s">
        <v>96</v>
      </c>
      <c r="D24" s="32"/>
      <c r="E24" s="32"/>
      <c r="F24" s="32"/>
      <c r="G24" s="33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31"/>
    </row>
    <row r="25" spans="1:20" s="20" customFormat="1" x14ac:dyDescent="0.25">
      <c r="A25" s="17"/>
      <c r="B25" s="32"/>
      <c r="C25" s="32"/>
      <c r="D25" s="34" t="s">
        <v>95</v>
      </c>
      <c r="E25" s="32"/>
      <c r="F25" s="32"/>
      <c r="G25" s="33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35">
        <v>40000</v>
      </c>
    </row>
    <row r="26" spans="1:20" s="27" customFormat="1" x14ac:dyDescent="0.25">
      <c r="A26" s="5"/>
      <c r="B26" s="13" t="s">
        <v>33</v>
      </c>
      <c r="C26" s="13"/>
      <c r="D26" s="13"/>
      <c r="E26" s="36"/>
      <c r="F26" s="36"/>
      <c r="G26" s="30" t="e">
        <f>#REF!</f>
        <v>#REF!</v>
      </c>
      <c r="H26" s="9">
        <f t="shared" ref="H26:S26" si="2">(SUM(H19:H23))+H17+H14</f>
        <v>75000</v>
      </c>
      <c r="I26" s="9">
        <f t="shared" si="2"/>
        <v>75000</v>
      </c>
      <c r="J26" s="9">
        <f t="shared" si="2"/>
        <v>75000</v>
      </c>
      <c r="K26" s="9">
        <f t="shared" si="2"/>
        <v>75000</v>
      </c>
      <c r="L26" s="9">
        <f t="shared" si="2"/>
        <v>75000</v>
      </c>
      <c r="M26" s="9">
        <f t="shared" si="2"/>
        <v>75000</v>
      </c>
      <c r="N26" s="9">
        <f t="shared" si="2"/>
        <v>75000</v>
      </c>
      <c r="O26" s="9">
        <f t="shared" si="2"/>
        <v>75000</v>
      </c>
      <c r="P26" s="9">
        <f t="shared" si="2"/>
        <v>75000</v>
      </c>
      <c r="Q26" s="9">
        <f t="shared" si="2"/>
        <v>75000</v>
      </c>
      <c r="R26" s="9">
        <f t="shared" si="2"/>
        <v>75000</v>
      </c>
      <c r="S26" s="9">
        <f t="shared" si="2"/>
        <v>75000</v>
      </c>
      <c r="T26" s="9">
        <f>T14+T17+T21+T22+T25</f>
        <v>1350509</v>
      </c>
    </row>
    <row r="27" spans="1:20" x14ac:dyDescent="0.25">
      <c r="A27" s="1"/>
      <c r="B27" s="1"/>
      <c r="C27" s="1"/>
      <c r="D27" s="1"/>
      <c r="E27" s="37"/>
      <c r="F27" s="37"/>
      <c r="G27" s="2"/>
    </row>
    <row r="28" spans="1:20" x14ac:dyDescent="0.25">
      <c r="A28" s="1"/>
      <c r="B28" s="15" t="s">
        <v>34</v>
      </c>
      <c r="C28" s="15"/>
      <c r="D28" s="15"/>
      <c r="E28" s="41"/>
      <c r="F28" s="41"/>
      <c r="G28" s="2"/>
    </row>
    <row r="29" spans="1:20" x14ac:dyDescent="0.25">
      <c r="A29" s="1"/>
      <c r="B29" s="15"/>
      <c r="C29" s="15" t="s">
        <v>35</v>
      </c>
      <c r="D29" s="15"/>
      <c r="E29" s="41"/>
      <c r="F29" s="41"/>
      <c r="G29" s="2"/>
    </row>
    <row r="30" spans="1:20" x14ac:dyDescent="0.25">
      <c r="A30" s="1"/>
      <c r="B30" s="15"/>
      <c r="C30" s="15"/>
      <c r="D30" s="15" t="s">
        <v>36</v>
      </c>
      <c r="E30" s="41"/>
      <c r="F30" s="41"/>
      <c r="G30" s="7" t="e">
        <f>#REF!</f>
        <v>#REF!</v>
      </c>
      <c r="H30" s="9">
        <v>5000</v>
      </c>
      <c r="I30" s="9">
        <v>6000</v>
      </c>
      <c r="J30" s="9">
        <v>5000</v>
      </c>
      <c r="K30" s="9">
        <v>5000</v>
      </c>
      <c r="L30" s="9">
        <v>6000</v>
      </c>
      <c r="M30" s="9">
        <v>5000</v>
      </c>
      <c r="N30" s="9">
        <v>5000</v>
      </c>
      <c r="O30" s="9">
        <v>10000</v>
      </c>
      <c r="P30" s="9">
        <v>5000</v>
      </c>
      <c r="Q30" s="9">
        <v>5000</v>
      </c>
      <c r="R30" s="9">
        <v>6000</v>
      </c>
      <c r="S30" s="9">
        <v>5000</v>
      </c>
      <c r="T30" s="28">
        <v>110000</v>
      </c>
    </row>
    <row r="31" spans="1:20" x14ac:dyDescent="0.25">
      <c r="A31" s="1"/>
      <c r="B31" s="15"/>
      <c r="C31" s="15"/>
      <c r="D31" s="15" t="s">
        <v>37</v>
      </c>
      <c r="E31" s="41"/>
      <c r="F31" s="41"/>
      <c r="G31" s="7" t="e">
        <f>#REF!</f>
        <v>#REF!</v>
      </c>
      <c r="H31" s="9">
        <v>2000</v>
      </c>
      <c r="I31" s="9">
        <v>2000</v>
      </c>
      <c r="J31" s="9">
        <v>2000</v>
      </c>
      <c r="K31" s="9">
        <v>2000</v>
      </c>
      <c r="L31" s="9">
        <v>2000</v>
      </c>
      <c r="M31" s="9">
        <v>2000</v>
      </c>
      <c r="N31" s="9">
        <v>2000</v>
      </c>
      <c r="O31" s="9">
        <v>2000</v>
      </c>
      <c r="P31" s="9">
        <v>2000</v>
      </c>
      <c r="Q31" s="9">
        <v>2000</v>
      </c>
      <c r="R31" s="9">
        <v>2000</v>
      </c>
      <c r="S31" s="9">
        <v>2000</v>
      </c>
      <c r="T31" s="28">
        <v>5800</v>
      </c>
    </row>
    <row r="32" spans="1:20" x14ac:dyDescent="0.25">
      <c r="A32" s="1"/>
      <c r="B32" s="15"/>
      <c r="C32" s="15"/>
      <c r="D32" s="15" t="s">
        <v>38</v>
      </c>
      <c r="E32" s="41"/>
      <c r="F32" s="41"/>
      <c r="G32" s="7" t="e">
        <f>#REF!</f>
        <v>#REF!</v>
      </c>
      <c r="H32" s="9">
        <v>2500</v>
      </c>
      <c r="I32" s="9">
        <v>2500</v>
      </c>
      <c r="J32" s="9">
        <v>2500</v>
      </c>
      <c r="K32" s="9">
        <v>2500</v>
      </c>
      <c r="L32" s="9">
        <v>2500</v>
      </c>
      <c r="M32" s="9">
        <v>2500</v>
      </c>
      <c r="N32" s="9">
        <v>2500</v>
      </c>
      <c r="O32" s="9">
        <v>2500</v>
      </c>
      <c r="P32" s="9">
        <v>2500</v>
      </c>
      <c r="Q32" s="9">
        <v>2500</v>
      </c>
      <c r="R32" s="9">
        <v>2500</v>
      </c>
      <c r="S32" s="9">
        <v>2500</v>
      </c>
      <c r="T32" s="28">
        <v>24000</v>
      </c>
    </row>
    <row r="33" spans="1:20" x14ac:dyDescent="0.25">
      <c r="A33" s="1"/>
      <c r="B33" s="15"/>
      <c r="C33" s="15"/>
      <c r="D33" s="15" t="s">
        <v>39</v>
      </c>
      <c r="E33" s="41"/>
      <c r="F33" s="41"/>
      <c r="G33" s="7" t="e">
        <f>#REF!</f>
        <v>#REF!</v>
      </c>
      <c r="H33" s="9">
        <v>0</v>
      </c>
      <c r="I33" s="9">
        <v>0</v>
      </c>
      <c r="J33" s="9">
        <v>0</v>
      </c>
      <c r="K33" s="9">
        <v>10000</v>
      </c>
      <c r="L33" s="9">
        <v>10000</v>
      </c>
      <c r="M33" s="9">
        <v>10000</v>
      </c>
      <c r="N33" s="9">
        <v>10000</v>
      </c>
      <c r="O33" s="9">
        <v>10000</v>
      </c>
      <c r="P33" s="9">
        <v>10000</v>
      </c>
      <c r="Q33" s="9">
        <v>10000</v>
      </c>
      <c r="R33" s="9">
        <v>10000</v>
      </c>
      <c r="S33" s="9">
        <v>10210</v>
      </c>
      <c r="T33" s="28">
        <v>0</v>
      </c>
    </row>
    <row r="34" spans="1:20" x14ac:dyDescent="0.25">
      <c r="A34" s="1"/>
      <c r="B34" s="15"/>
      <c r="C34" s="15"/>
      <c r="D34" s="18" t="s">
        <v>40</v>
      </c>
      <c r="E34" s="42" t="s">
        <v>31</v>
      </c>
      <c r="F34" s="42"/>
      <c r="G34" s="7" t="e">
        <f>#REF!</f>
        <v>#REF!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28">
        <f>0.0369*T26</f>
        <v>49833.782100000004</v>
      </c>
    </row>
    <row r="35" spans="1:20" x14ac:dyDescent="0.25">
      <c r="A35" s="1"/>
      <c r="B35" s="15"/>
      <c r="C35" s="15"/>
      <c r="D35" s="15" t="s">
        <v>41</v>
      </c>
      <c r="E35" s="41"/>
      <c r="F35" s="41"/>
      <c r="G35" s="7" t="e">
        <f>#REF!</f>
        <v>#REF!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28"/>
    </row>
    <row r="36" spans="1:20" x14ac:dyDescent="0.25">
      <c r="A36" s="1"/>
      <c r="B36" s="15"/>
      <c r="C36" s="15"/>
      <c r="D36" s="15"/>
      <c r="E36" s="41" t="s">
        <v>42</v>
      </c>
      <c r="F36" s="41"/>
      <c r="G36" s="7" t="e">
        <f>#REF!</f>
        <v>#REF!</v>
      </c>
      <c r="H36" s="9">
        <v>14000</v>
      </c>
      <c r="I36" s="9">
        <v>2000</v>
      </c>
      <c r="J36" s="9">
        <v>2000</v>
      </c>
      <c r="K36" s="9">
        <v>2000</v>
      </c>
      <c r="L36" s="9">
        <v>2000</v>
      </c>
      <c r="M36" s="9">
        <v>6000</v>
      </c>
      <c r="N36" s="9">
        <v>6000</v>
      </c>
      <c r="O36" s="9">
        <v>4000</v>
      </c>
      <c r="P36" s="9">
        <v>2000</v>
      </c>
      <c r="Q36" s="9">
        <v>2000</v>
      </c>
      <c r="R36" s="9">
        <v>2000</v>
      </c>
      <c r="S36" s="9">
        <v>2000</v>
      </c>
      <c r="T36" s="28">
        <v>20000</v>
      </c>
    </row>
    <row r="37" spans="1:20" x14ac:dyDescent="0.25">
      <c r="A37" s="1"/>
      <c r="B37" s="15"/>
      <c r="C37" s="15"/>
      <c r="D37" s="15"/>
      <c r="E37" s="41" t="s">
        <v>43</v>
      </c>
      <c r="F37" s="41"/>
      <c r="G37" s="7" t="e">
        <f>#REF!</f>
        <v>#REF!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28">
        <v>0</v>
      </c>
    </row>
    <row r="38" spans="1:20" x14ac:dyDescent="0.25">
      <c r="A38" s="1"/>
      <c r="B38" s="15"/>
      <c r="C38" s="15"/>
      <c r="D38" s="15"/>
      <c r="E38" s="41" t="s">
        <v>44</v>
      </c>
      <c r="F38" s="41"/>
      <c r="G38" s="7" t="e">
        <f>#REF!</f>
        <v>#REF!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28">
        <v>36000</v>
      </c>
    </row>
    <row r="39" spans="1:20" x14ac:dyDescent="0.25">
      <c r="A39" s="1"/>
      <c r="B39" s="15"/>
      <c r="C39" s="15"/>
      <c r="D39" s="15"/>
      <c r="E39" s="41" t="s">
        <v>45</v>
      </c>
      <c r="F39" s="41"/>
      <c r="G39" s="22" t="e">
        <f>#REF!</f>
        <v>#REF!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31">
        <v>20000</v>
      </c>
    </row>
    <row r="40" spans="1:20" x14ac:dyDescent="0.25">
      <c r="A40" s="1"/>
      <c r="B40" s="15"/>
      <c r="C40" s="15"/>
      <c r="D40" s="15"/>
      <c r="E40" s="41" t="s">
        <v>46</v>
      </c>
      <c r="F40" s="41"/>
      <c r="G40" s="22" t="e">
        <f>#REF!</f>
        <v>#REF!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  <c r="T40" s="31" t="s">
        <v>47</v>
      </c>
    </row>
    <row r="41" spans="1:20" x14ac:dyDescent="0.25">
      <c r="A41" s="1"/>
      <c r="B41" s="15"/>
      <c r="C41" s="15"/>
      <c r="D41" s="15"/>
      <c r="E41" s="41" t="s">
        <v>48</v>
      </c>
      <c r="F41" s="41"/>
      <c r="G41" s="22" t="e">
        <f>#REF!</f>
        <v>#REF!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31" t="s">
        <v>47</v>
      </c>
    </row>
    <row r="42" spans="1:20" x14ac:dyDescent="0.25">
      <c r="A42" s="1"/>
      <c r="B42" s="15"/>
      <c r="C42" s="15"/>
      <c r="D42" s="15"/>
      <c r="E42" s="41" t="s">
        <v>49</v>
      </c>
      <c r="F42" s="41"/>
      <c r="G42" s="22" t="e">
        <f>#REF!</f>
        <v>#REF!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31" t="s">
        <v>47</v>
      </c>
    </row>
    <row r="43" spans="1:20" x14ac:dyDescent="0.25">
      <c r="A43" s="1"/>
      <c r="B43" s="15"/>
      <c r="C43" s="15"/>
      <c r="D43" s="15"/>
      <c r="E43" s="15" t="s">
        <v>50</v>
      </c>
      <c r="F43" s="15"/>
      <c r="G43" s="7" t="e">
        <f>#REF!</f>
        <v>#REF!</v>
      </c>
      <c r="H43" s="9">
        <v>400</v>
      </c>
      <c r="I43" s="9">
        <v>400</v>
      </c>
      <c r="J43" s="9">
        <v>400</v>
      </c>
      <c r="K43" s="9">
        <v>400</v>
      </c>
      <c r="L43" s="9">
        <v>400</v>
      </c>
      <c r="M43" s="9">
        <v>400</v>
      </c>
      <c r="N43" s="9">
        <v>400</v>
      </c>
      <c r="O43" s="9">
        <v>400</v>
      </c>
      <c r="P43" s="9">
        <v>400</v>
      </c>
      <c r="Q43" s="9">
        <v>400</v>
      </c>
      <c r="R43" s="9">
        <v>400</v>
      </c>
      <c r="S43" s="9">
        <v>400</v>
      </c>
      <c r="T43" s="28">
        <v>6000</v>
      </c>
    </row>
    <row r="44" spans="1:20" x14ac:dyDescent="0.25">
      <c r="A44" s="1"/>
      <c r="B44" s="15"/>
      <c r="C44" s="15"/>
      <c r="D44" s="15" t="s">
        <v>51</v>
      </c>
      <c r="E44" s="41"/>
      <c r="F44" s="41"/>
      <c r="G44" s="7" t="e">
        <f>#REF!</f>
        <v>#REF!</v>
      </c>
      <c r="H44" s="9">
        <f t="shared" ref="H44:R44" si="3">SUM(H36:H43)</f>
        <v>14400</v>
      </c>
      <c r="I44" s="9">
        <f t="shared" si="3"/>
        <v>2400</v>
      </c>
      <c r="J44" s="9">
        <f t="shared" si="3"/>
        <v>2400</v>
      </c>
      <c r="K44" s="9">
        <f t="shared" si="3"/>
        <v>2400</v>
      </c>
      <c r="L44" s="9">
        <f t="shared" si="3"/>
        <v>2400</v>
      </c>
      <c r="M44" s="9">
        <f t="shared" si="3"/>
        <v>6400</v>
      </c>
      <c r="N44" s="9">
        <f t="shared" si="3"/>
        <v>6400</v>
      </c>
      <c r="O44" s="9">
        <f t="shared" si="3"/>
        <v>4400</v>
      </c>
      <c r="P44" s="9">
        <f t="shared" si="3"/>
        <v>2400</v>
      </c>
      <c r="Q44" s="9">
        <f t="shared" si="3"/>
        <v>2400</v>
      </c>
      <c r="R44" s="9">
        <f t="shared" si="3"/>
        <v>2400</v>
      </c>
      <c r="S44" s="9">
        <f>SUM(S36:S43)</f>
        <v>2400</v>
      </c>
      <c r="T44" s="28">
        <f>SUM(T36:T43)</f>
        <v>82000</v>
      </c>
    </row>
    <row r="45" spans="1:20" s="27" customFormat="1" x14ac:dyDescent="0.25">
      <c r="A45" s="5"/>
      <c r="B45" s="16"/>
      <c r="C45" s="16" t="s">
        <v>52</v>
      </c>
      <c r="D45" s="16"/>
      <c r="E45" s="43"/>
      <c r="F45" s="43"/>
      <c r="G45" s="26" t="e">
        <f>#REF!</f>
        <v>#REF!</v>
      </c>
      <c r="H45" s="9" t="e">
        <f>H44+H35+H34+H33+#REF!+H32+H31+H30</f>
        <v>#REF!</v>
      </c>
      <c r="I45" s="9" t="e">
        <f>I44+I35+I34+I33+#REF!+I32+I31+I30</f>
        <v>#REF!</v>
      </c>
      <c r="J45" s="9" t="e">
        <f>J44+J35+J34+J33+#REF!+J32+J31+J30</f>
        <v>#REF!</v>
      </c>
      <c r="K45" s="9" t="e">
        <f>K44+K35+K34+K33+#REF!+K32+K31+K30</f>
        <v>#REF!</v>
      </c>
      <c r="L45" s="9" t="e">
        <f>L44+L35+L34+L33+#REF!+L32+L31+L30</f>
        <v>#REF!</v>
      </c>
      <c r="M45" s="9" t="e">
        <f>M44+M35+M34+M33+#REF!+M32+M31+M30</f>
        <v>#REF!</v>
      </c>
      <c r="N45" s="9" t="e">
        <f>N44+N35+N34+N33+#REF!+N32+N31+N30</f>
        <v>#REF!</v>
      </c>
      <c r="O45" s="9" t="e">
        <f>O44+O35+O34+O33+#REF!+O32+O31+O30</f>
        <v>#REF!</v>
      </c>
      <c r="P45" s="9" t="e">
        <f>P44+P35+P34+P33+#REF!+P32+P31+P30</f>
        <v>#REF!</v>
      </c>
      <c r="Q45" s="9" t="e">
        <f>Q44+Q35+Q34+Q33+#REF!+Q32+Q31+Q30</f>
        <v>#REF!</v>
      </c>
      <c r="R45" s="9" t="e">
        <f>R44+R35+R34+R33+#REF!+R32+R31+R30</f>
        <v>#REF!</v>
      </c>
      <c r="S45" s="9" t="e">
        <f>S44+S35+S34+S33+#REF!+S32+S31+S30</f>
        <v>#REF!</v>
      </c>
      <c r="T45" s="9">
        <f>SUM(T30:T34)+T44</f>
        <v>271633.78210000001</v>
      </c>
    </row>
    <row r="46" spans="1:20" x14ac:dyDescent="0.25">
      <c r="A46" s="1"/>
      <c r="B46" s="15"/>
      <c r="C46" s="15" t="s">
        <v>53</v>
      </c>
      <c r="D46" s="15"/>
      <c r="E46" s="41"/>
      <c r="F46" s="41"/>
      <c r="G46" s="7"/>
    </row>
    <row r="47" spans="1:20" x14ac:dyDescent="0.25">
      <c r="A47" s="1"/>
      <c r="B47" s="15"/>
      <c r="C47" s="15"/>
      <c r="D47" s="15" t="s">
        <v>54</v>
      </c>
      <c r="E47" s="41"/>
      <c r="F47" s="41"/>
      <c r="G47" s="7" t="e">
        <f>#REF!</f>
        <v>#REF!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28">
        <v>148245</v>
      </c>
    </row>
    <row r="48" spans="1:20" x14ac:dyDescent="0.25">
      <c r="A48" s="1"/>
      <c r="B48" s="15"/>
      <c r="C48" s="15"/>
      <c r="D48" s="15" t="s">
        <v>55</v>
      </c>
      <c r="E48" s="41"/>
      <c r="F48" s="41"/>
      <c r="G48" s="7" t="e">
        <f>#REF!</f>
        <v>#REF!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28">
        <v>118000</v>
      </c>
    </row>
    <row r="49" spans="1:20" x14ac:dyDescent="0.25">
      <c r="A49" s="1"/>
      <c r="B49" s="15"/>
      <c r="C49" s="15"/>
      <c r="D49" s="15" t="s">
        <v>56</v>
      </c>
      <c r="E49" s="41"/>
      <c r="F49" s="41"/>
      <c r="G49" s="7" t="e">
        <f>#REF!</f>
        <v>#REF!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28" t="s">
        <v>47</v>
      </c>
    </row>
    <row r="50" spans="1:20" s="27" customFormat="1" x14ac:dyDescent="0.25">
      <c r="A50" s="5"/>
      <c r="B50" s="16"/>
      <c r="C50" s="16" t="s">
        <v>57</v>
      </c>
      <c r="D50" s="16"/>
      <c r="E50" s="16"/>
      <c r="F50" s="16"/>
      <c r="G50" s="26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>
        <f>SUM(T47:T49)</f>
        <v>266245</v>
      </c>
    </row>
    <row r="51" spans="1:20" x14ac:dyDescent="0.25">
      <c r="A51" s="1"/>
      <c r="B51" s="15"/>
      <c r="C51" s="15" t="s">
        <v>58</v>
      </c>
      <c r="D51" s="15"/>
      <c r="E51" s="41"/>
      <c r="F51" s="41"/>
      <c r="G51" s="7"/>
    </row>
    <row r="52" spans="1:20" x14ac:dyDescent="0.25">
      <c r="A52" s="1"/>
      <c r="B52" s="15"/>
      <c r="C52" s="15"/>
      <c r="D52" s="15" t="s">
        <v>59</v>
      </c>
      <c r="E52" s="41"/>
      <c r="F52" s="41"/>
      <c r="G52" s="7" t="e">
        <f>#REF!</f>
        <v>#REF!</v>
      </c>
      <c r="H52" s="9">
        <v>26000</v>
      </c>
      <c r="I52" s="9">
        <v>26000</v>
      </c>
      <c r="J52" s="9">
        <v>26000</v>
      </c>
      <c r="K52" s="9">
        <v>30000</v>
      </c>
      <c r="L52" s="9">
        <v>30000</v>
      </c>
      <c r="M52" s="9">
        <v>30000</v>
      </c>
      <c r="N52" s="9">
        <v>30000</v>
      </c>
      <c r="O52" s="9">
        <v>30000</v>
      </c>
      <c r="P52" s="9">
        <v>30000</v>
      </c>
      <c r="Q52" s="9">
        <v>30000</v>
      </c>
      <c r="R52" s="9">
        <v>30000</v>
      </c>
      <c r="S52" s="9">
        <v>30000</v>
      </c>
      <c r="T52" s="28">
        <v>331200</v>
      </c>
    </row>
    <row r="53" spans="1:20" x14ac:dyDescent="0.25">
      <c r="A53" s="1"/>
      <c r="B53" s="15"/>
      <c r="C53" s="15"/>
      <c r="D53" s="15" t="s">
        <v>60</v>
      </c>
      <c r="E53" s="41"/>
      <c r="F53" s="41"/>
      <c r="G53" s="7" t="e">
        <f>#REF!</f>
        <v>#REF!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28">
        <v>0</v>
      </c>
    </row>
    <row r="54" spans="1:20" x14ac:dyDescent="0.25">
      <c r="A54" s="1"/>
      <c r="B54" s="15"/>
      <c r="C54" s="15"/>
      <c r="D54" s="15" t="s">
        <v>61</v>
      </c>
      <c r="E54" s="41"/>
      <c r="F54" s="41"/>
      <c r="G54" s="7" t="e">
        <f>#REF!</f>
        <v>#REF!</v>
      </c>
      <c r="H54" s="9">
        <v>9700</v>
      </c>
      <c r="I54" s="9">
        <v>9700</v>
      </c>
      <c r="J54" s="9">
        <v>9700</v>
      </c>
      <c r="K54" s="9">
        <v>9700</v>
      </c>
      <c r="L54" s="9">
        <v>9700</v>
      </c>
      <c r="M54" s="9">
        <v>9700</v>
      </c>
      <c r="N54" s="9">
        <v>9700</v>
      </c>
      <c r="O54" s="9">
        <v>9700</v>
      </c>
      <c r="P54" s="9">
        <v>9700</v>
      </c>
      <c r="Q54" s="9">
        <v>9700</v>
      </c>
      <c r="R54" s="9">
        <v>9700</v>
      </c>
      <c r="S54" s="9">
        <v>9700</v>
      </c>
      <c r="T54" s="28">
        <v>79800</v>
      </c>
    </row>
    <row r="55" spans="1:20" x14ac:dyDescent="0.25">
      <c r="A55" s="1"/>
      <c r="B55" s="15"/>
      <c r="C55" s="15"/>
      <c r="D55" s="15" t="s">
        <v>62</v>
      </c>
      <c r="E55" s="41"/>
      <c r="F55" s="41"/>
      <c r="G55" s="7" t="e">
        <f>#REF!</f>
        <v>#REF!</v>
      </c>
      <c r="H55" s="9">
        <v>2000</v>
      </c>
      <c r="I55" s="9">
        <v>2000</v>
      </c>
      <c r="J55" s="9">
        <v>2000</v>
      </c>
      <c r="K55" s="9">
        <v>2000</v>
      </c>
      <c r="L55" s="9">
        <v>2000</v>
      </c>
      <c r="M55" s="9">
        <v>2000</v>
      </c>
      <c r="N55" s="9">
        <v>2000</v>
      </c>
      <c r="O55" s="9">
        <v>2000</v>
      </c>
      <c r="P55" s="9">
        <v>2000</v>
      </c>
      <c r="Q55" s="9">
        <v>2000</v>
      </c>
      <c r="R55" s="9">
        <v>2000</v>
      </c>
      <c r="S55" s="9">
        <v>2000</v>
      </c>
      <c r="T55" s="28">
        <v>87600</v>
      </c>
    </row>
    <row r="56" spans="1:20" x14ac:dyDescent="0.25">
      <c r="A56" s="1"/>
      <c r="B56" s="15"/>
      <c r="C56" s="15"/>
      <c r="D56" s="15" t="s">
        <v>63</v>
      </c>
      <c r="E56" s="41"/>
      <c r="F56" s="41"/>
      <c r="G56" s="7" t="e">
        <f>#REF!</f>
        <v>#REF!</v>
      </c>
      <c r="H56" s="9">
        <v>500</v>
      </c>
      <c r="I56" s="9">
        <v>500</v>
      </c>
      <c r="J56" s="9">
        <v>500</v>
      </c>
      <c r="K56" s="9">
        <v>500</v>
      </c>
      <c r="L56" s="9">
        <v>500</v>
      </c>
      <c r="M56" s="9">
        <v>500</v>
      </c>
      <c r="N56" s="9">
        <v>500</v>
      </c>
      <c r="O56" s="9">
        <v>500</v>
      </c>
      <c r="P56" s="9">
        <v>500</v>
      </c>
      <c r="Q56" s="9">
        <v>500</v>
      </c>
      <c r="R56" s="9">
        <v>500</v>
      </c>
      <c r="S56" s="9">
        <v>500</v>
      </c>
      <c r="T56" s="28">
        <v>20000</v>
      </c>
    </row>
    <row r="57" spans="1:20" x14ac:dyDescent="0.25">
      <c r="A57" s="1"/>
      <c r="B57" s="15"/>
      <c r="C57" s="15"/>
      <c r="D57" s="15" t="s">
        <v>64</v>
      </c>
      <c r="E57" s="42"/>
      <c r="F57" s="42"/>
      <c r="G57" s="7" t="e">
        <f>#REF!</f>
        <v>#REF!</v>
      </c>
      <c r="H57" s="9">
        <v>150</v>
      </c>
      <c r="I57" s="9">
        <v>150</v>
      </c>
      <c r="J57" s="9">
        <v>150</v>
      </c>
      <c r="K57" s="9">
        <v>150</v>
      </c>
      <c r="L57" s="9">
        <v>150</v>
      </c>
      <c r="M57" s="9">
        <v>150</v>
      </c>
      <c r="N57" s="9">
        <v>150</v>
      </c>
      <c r="O57" s="9">
        <v>150</v>
      </c>
      <c r="P57" s="9">
        <v>150</v>
      </c>
      <c r="Q57" s="9">
        <v>150</v>
      </c>
      <c r="R57" s="9">
        <v>150</v>
      </c>
      <c r="S57" s="9">
        <v>150</v>
      </c>
      <c r="T57" s="28">
        <v>0</v>
      </c>
    </row>
    <row r="58" spans="1:20" x14ac:dyDescent="0.25">
      <c r="A58" s="1"/>
      <c r="B58" s="15"/>
      <c r="C58" s="15"/>
      <c r="D58" s="15" t="s">
        <v>65</v>
      </c>
      <c r="E58" s="41"/>
      <c r="F58" s="41"/>
      <c r="G58" s="7" t="e">
        <f>#REF!</f>
        <v>#REF!</v>
      </c>
      <c r="H58" s="9">
        <v>2600</v>
      </c>
      <c r="I58" s="9">
        <v>2600</v>
      </c>
      <c r="J58" s="9">
        <v>2600</v>
      </c>
      <c r="K58" s="9">
        <v>2600</v>
      </c>
      <c r="L58" s="9">
        <v>2600</v>
      </c>
      <c r="M58" s="9">
        <v>2600</v>
      </c>
      <c r="N58" s="9">
        <v>2600</v>
      </c>
      <c r="O58" s="9">
        <v>2600</v>
      </c>
      <c r="P58" s="9">
        <v>2600</v>
      </c>
      <c r="Q58" s="9">
        <v>2600</v>
      </c>
      <c r="R58" s="9">
        <v>2600</v>
      </c>
      <c r="S58" s="9">
        <v>2600</v>
      </c>
      <c r="T58" s="28">
        <v>30000</v>
      </c>
    </row>
    <row r="59" spans="1:20" x14ac:dyDescent="0.25">
      <c r="A59" s="1"/>
      <c r="B59" s="15"/>
      <c r="C59" s="15"/>
      <c r="D59" s="15" t="s">
        <v>66</v>
      </c>
      <c r="E59" s="41"/>
      <c r="F59" s="41"/>
      <c r="G59" s="7" t="e">
        <f>#REF!</f>
        <v>#REF!</v>
      </c>
      <c r="H59" s="9">
        <v>50</v>
      </c>
      <c r="I59" s="9">
        <v>50</v>
      </c>
      <c r="J59" s="9">
        <v>50</v>
      </c>
      <c r="K59" s="9">
        <v>50</v>
      </c>
      <c r="L59" s="9">
        <v>50</v>
      </c>
      <c r="M59" s="9">
        <v>50</v>
      </c>
      <c r="N59" s="9">
        <v>50</v>
      </c>
      <c r="O59" s="9">
        <v>50</v>
      </c>
      <c r="P59" s="9">
        <v>50</v>
      </c>
      <c r="Q59" s="9">
        <v>50</v>
      </c>
      <c r="R59" s="9">
        <v>50</v>
      </c>
      <c r="S59" s="9">
        <v>50</v>
      </c>
      <c r="T59" s="28">
        <v>600</v>
      </c>
    </row>
    <row r="60" spans="1:20" x14ac:dyDescent="0.25">
      <c r="A60" s="1"/>
      <c r="B60" s="15"/>
      <c r="C60" s="15"/>
      <c r="D60" s="15" t="s">
        <v>67</v>
      </c>
      <c r="E60" s="41"/>
      <c r="F60" s="41"/>
      <c r="G60" s="7" t="e">
        <f>#REF!</f>
        <v>#REF!</v>
      </c>
      <c r="H60" s="9">
        <v>1700</v>
      </c>
      <c r="I60" s="9">
        <v>1700</v>
      </c>
      <c r="J60" s="9">
        <v>1700</v>
      </c>
      <c r="K60" s="9">
        <v>1700</v>
      </c>
      <c r="L60" s="9">
        <v>1700</v>
      </c>
      <c r="M60" s="9">
        <v>1700</v>
      </c>
      <c r="N60" s="9">
        <v>1700</v>
      </c>
      <c r="O60" s="9">
        <v>1700</v>
      </c>
      <c r="P60" s="9">
        <v>1700</v>
      </c>
      <c r="Q60" s="9">
        <v>1700</v>
      </c>
      <c r="R60" s="9">
        <v>1700</v>
      </c>
      <c r="S60" s="9">
        <v>1700</v>
      </c>
      <c r="T60" s="28">
        <v>24000</v>
      </c>
    </row>
    <row r="61" spans="1:20" x14ac:dyDescent="0.25">
      <c r="A61" s="5"/>
      <c r="B61" s="16"/>
      <c r="C61" s="15" t="s">
        <v>68</v>
      </c>
      <c r="D61" s="16"/>
      <c r="E61" s="43"/>
      <c r="F61" s="43"/>
      <c r="G61" s="7" t="e">
        <f>#REF!</f>
        <v>#REF!</v>
      </c>
      <c r="H61" s="9">
        <f>SUM(H52:H60)</f>
        <v>42700</v>
      </c>
      <c r="I61" s="9">
        <f t="shared" ref="I61:S61" si="4">SUM(I52:I60)</f>
        <v>42700</v>
      </c>
      <c r="J61" s="9">
        <f t="shared" si="4"/>
        <v>42700</v>
      </c>
      <c r="K61" s="9">
        <f t="shared" si="4"/>
        <v>46700</v>
      </c>
      <c r="L61" s="9">
        <f t="shared" si="4"/>
        <v>46700</v>
      </c>
      <c r="M61" s="9">
        <f t="shared" si="4"/>
        <v>46700</v>
      </c>
      <c r="N61" s="9">
        <f t="shared" si="4"/>
        <v>46700</v>
      </c>
      <c r="O61" s="9">
        <f t="shared" si="4"/>
        <v>46700</v>
      </c>
      <c r="P61" s="9">
        <f t="shared" si="4"/>
        <v>46700</v>
      </c>
      <c r="Q61" s="9">
        <f t="shared" si="4"/>
        <v>46700</v>
      </c>
      <c r="R61" s="9">
        <f t="shared" si="4"/>
        <v>46700</v>
      </c>
      <c r="S61" s="9">
        <f t="shared" si="4"/>
        <v>46700</v>
      </c>
      <c r="T61" s="9">
        <f>SUM(T52:T60)</f>
        <v>573200</v>
      </c>
    </row>
    <row r="62" spans="1:20" x14ac:dyDescent="0.25">
      <c r="A62" s="1"/>
      <c r="B62" s="15"/>
      <c r="C62" s="15" t="s">
        <v>69</v>
      </c>
      <c r="D62" s="15"/>
      <c r="E62" s="41"/>
      <c r="F62" s="41"/>
      <c r="G62" s="7"/>
    </row>
    <row r="63" spans="1:20" x14ac:dyDescent="0.25">
      <c r="A63" s="1"/>
      <c r="B63" s="15"/>
      <c r="C63" s="15"/>
      <c r="D63" s="15" t="s">
        <v>70</v>
      </c>
      <c r="E63" s="41"/>
      <c r="F63" s="41"/>
      <c r="G63" s="7" t="e">
        <f>#REF!</f>
        <v>#REF!</v>
      </c>
      <c r="H63" s="9">
        <v>75</v>
      </c>
      <c r="I63" s="9">
        <v>75</v>
      </c>
      <c r="J63" s="9">
        <v>75</v>
      </c>
      <c r="K63" s="9">
        <v>75</v>
      </c>
      <c r="L63" s="9">
        <v>75</v>
      </c>
      <c r="M63" s="9">
        <v>75</v>
      </c>
      <c r="N63" s="9">
        <v>75</v>
      </c>
      <c r="O63" s="9">
        <v>75</v>
      </c>
      <c r="P63" s="9">
        <v>75</v>
      </c>
      <c r="Q63" s="9">
        <v>75</v>
      </c>
      <c r="R63" s="9">
        <v>75</v>
      </c>
      <c r="S63" s="9">
        <v>75</v>
      </c>
      <c r="T63" s="28">
        <v>2500</v>
      </c>
    </row>
    <row r="64" spans="1:20" x14ac:dyDescent="0.25">
      <c r="A64" s="1"/>
      <c r="B64" s="15"/>
      <c r="C64" s="15"/>
      <c r="D64" s="15" t="s">
        <v>71</v>
      </c>
      <c r="E64" s="41"/>
      <c r="F64" s="41"/>
      <c r="G64" s="7" t="e">
        <f>#REF!</f>
        <v>#REF!</v>
      </c>
      <c r="H64" s="9">
        <v>440</v>
      </c>
      <c r="I64" s="9">
        <v>440</v>
      </c>
      <c r="J64" s="9">
        <v>440</v>
      </c>
      <c r="K64" s="9">
        <v>440</v>
      </c>
      <c r="L64" s="9">
        <v>440</v>
      </c>
      <c r="M64" s="9">
        <v>440</v>
      </c>
      <c r="N64" s="9">
        <v>440</v>
      </c>
      <c r="O64" s="9">
        <v>440</v>
      </c>
      <c r="P64" s="9">
        <v>440</v>
      </c>
      <c r="Q64" s="9">
        <v>440</v>
      </c>
      <c r="R64" s="9">
        <v>440</v>
      </c>
      <c r="S64" s="9">
        <v>440</v>
      </c>
      <c r="T64" s="28">
        <v>3600</v>
      </c>
    </row>
    <row r="65" spans="1:20" x14ac:dyDescent="0.25">
      <c r="A65" s="1"/>
      <c r="B65" s="15"/>
      <c r="C65" s="15"/>
      <c r="D65" s="15" t="s">
        <v>72</v>
      </c>
      <c r="E65" s="41"/>
      <c r="F65" s="41"/>
      <c r="G65" s="7" t="e">
        <f>#REF!</f>
        <v>#REF!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28">
        <v>0</v>
      </c>
    </row>
    <row r="66" spans="1:20" x14ac:dyDescent="0.25">
      <c r="A66" s="1"/>
      <c r="B66" s="15"/>
      <c r="C66" s="15"/>
      <c r="D66" s="15" t="s">
        <v>73</v>
      </c>
      <c r="E66" s="41"/>
      <c r="F66" s="41"/>
      <c r="G66" s="7" t="e">
        <f>#REF!</f>
        <v>#REF!</v>
      </c>
      <c r="H66" s="9">
        <v>800</v>
      </c>
      <c r="I66" s="9">
        <v>800</v>
      </c>
      <c r="J66" s="9">
        <v>800</v>
      </c>
      <c r="K66" s="9">
        <v>800</v>
      </c>
      <c r="L66" s="9">
        <v>2300</v>
      </c>
      <c r="M66" s="9">
        <v>800</v>
      </c>
      <c r="N66" s="9">
        <v>6000</v>
      </c>
      <c r="O66" s="9">
        <v>800</v>
      </c>
      <c r="P66" s="9">
        <v>2300</v>
      </c>
      <c r="Q66" s="9">
        <v>800</v>
      </c>
      <c r="R66" s="9">
        <v>800</v>
      </c>
      <c r="S66" s="9">
        <v>800</v>
      </c>
      <c r="T66" s="28">
        <v>12000</v>
      </c>
    </row>
    <row r="67" spans="1:20" x14ac:dyDescent="0.25">
      <c r="A67" s="1"/>
      <c r="B67" s="15"/>
      <c r="C67" s="15"/>
      <c r="D67" s="15" t="s">
        <v>74</v>
      </c>
      <c r="E67" s="41"/>
      <c r="F67" s="41"/>
      <c r="G67" s="7" t="e">
        <f>#REF!</f>
        <v>#REF!</v>
      </c>
      <c r="H67" s="9">
        <v>0</v>
      </c>
      <c r="I67" s="9">
        <v>0</v>
      </c>
      <c r="J67" s="9">
        <v>0</v>
      </c>
      <c r="K67" s="9">
        <v>0</v>
      </c>
      <c r="L67" s="9">
        <v>1500</v>
      </c>
      <c r="M67" s="9">
        <v>7000</v>
      </c>
      <c r="N67" s="9">
        <v>0</v>
      </c>
      <c r="O67" s="9">
        <v>0</v>
      </c>
      <c r="P67" s="9">
        <v>0</v>
      </c>
      <c r="Q67" s="9">
        <v>0</v>
      </c>
      <c r="R67" s="9">
        <v>1500</v>
      </c>
      <c r="S67" s="9">
        <v>7000</v>
      </c>
      <c r="T67" s="29">
        <v>0</v>
      </c>
    </row>
    <row r="68" spans="1:20" x14ac:dyDescent="0.25">
      <c r="A68" s="1"/>
      <c r="B68" s="15"/>
      <c r="C68" s="15"/>
      <c r="D68" s="15" t="s">
        <v>75</v>
      </c>
      <c r="E68" s="18" t="s">
        <v>31</v>
      </c>
      <c r="F68" s="15"/>
      <c r="G68" s="7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28">
        <v>5000</v>
      </c>
    </row>
    <row r="69" spans="1:20" x14ac:dyDescent="0.25">
      <c r="A69" s="1"/>
      <c r="B69" s="15"/>
      <c r="C69" s="15"/>
      <c r="D69" s="15" t="s">
        <v>76</v>
      </c>
      <c r="E69" s="41"/>
      <c r="F69" s="41"/>
      <c r="G69" s="7" t="e">
        <f>#REF!</f>
        <v>#REF!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28">
        <v>0</v>
      </c>
    </row>
    <row r="70" spans="1:20" x14ac:dyDescent="0.25">
      <c r="A70" s="1"/>
      <c r="B70" s="15"/>
      <c r="C70" s="15"/>
      <c r="D70" s="15" t="s">
        <v>77</v>
      </c>
      <c r="E70" s="41"/>
      <c r="F70" s="41"/>
      <c r="G70" s="7" t="e">
        <f>#REF!</f>
        <v>#REF!</v>
      </c>
      <c r="H70" s="9">
        <v>2500</v>
      </c>
      <c r="I70" s="9">
        <v>2500</v>
      </c>
      <c r="J70" s="9">
        <v>2500</v>
      </c>
      <c r="K70" s="9">
        <v>6000</v>
      </c>
      <c r="L70" s="9">
        <v>3000</v>
      </c>
      <c r="M70" s="9">
        <v>3000</v>
      </c>
      <c r="N70" s="9">
        <v>3000</v>
      </c>
      <c r="O70" s="9">
        <v>4000</v>
      </c>
      <c r="P70" s="9">
        <v>3000</v>
      </c>
      <c r="Q70" s="9">
        <v>3000</v>
      </c>
      <c r="R70" s="9">
        <v>3000</v>
      </c>
      <c r="S70" s="9">
        <v>3000</v>
      </c>
      <c r="T70" s="28">
        <v>30000</v>
      </c>
    </row>
    <row r="71" spans="1:20" x14ac:dyDescent="0.25">
      <c r="A71" s="1"/>
      <c r="B71" s="15"/>
      <c r="C71" s="15"/>
      <c r="D71" s="15" t="s">
        <v>78</v>
      </c>
      <c r="E71" s="41"/>
      <c r="F71" s="41"/>
      <c r="G71" s="7" t="e">
        <f>#REF!</f>
        <v>#REF!</v>
      </c>
      <c r="H71" s="9">
        <v>850</v>
      </c>
      <c r="I71" s="9">
        <v>850</v>
      </c>
      <c r="J71" s="9">
        <v>850</v>
      </c>
      <c r="K71" s="9">
        <v>850</v>
      </c>
      <c r="L71" s="9">
        <v>850</v>
      </c>
      <c r="M71" s="9">
        <v>850</v>
      </c>
      <c r="N71" s="9">
        <v>850</v>
      </c>
      <c r="O71" s="9">
        <v>850</v>
      </c>
      <c r="P71" s="9">
        <v>850</v>
      </c>
      <c r="Q71" s="9">
        <v>850</v>
      </c>
      <c r="R71" s="9">
        <v>850</v>
      </c>
      <c r="S71" s="9">
        <v>850</v>
      </c>
      <c r="T71" s="28">
        <v>2400</v>
      </c>
    </row>
    <row r="72" spans="1:20" x14ac:dyDescent="0.25">
      <c r="A72" s="1"/>
      <c r="B72" s="15"/>
      <c r="C72" s="15"/>
      <c r="D72" s="15" t="s">
        <v>79</v>
      </c>
      <c r="E72" s="15"/>
      <c r="F72" s="15"/>
      <c r="G72" s="7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28">
        <v>420</v>
      </c>
    </row>
    <row r="73" spans="1:20" x14ac:dyDescent="0.25">
      <c r="A73" s="1"/>
      <c r="B73" s="15"/>
      <c r="C73" s="16" t="s">
        <v>80</v>
      </c>
      <c r="D73" s="16"/>
      <c r="E73" s="43"/>
      <c r="F73" s="43"/>
      <c r="G73" s="7" t="e">
        <f>#REF!</f>
        <v>#REF!</v>
      </c>
      <c r="H73" s="9" t="e">
        <f>H71+H70+H69+#REF!+#REF!+H67+H66+H65+H64+H63</f>
        <v>#REF!</v>
      </c>
      <c r="I73" s="9" t="e">
        <f>I71+I70+I69+#REF!+#REF!+I67+I66+I65+I64+I63</f>
        <v>#REF!</v>
      </c>
      <c r="J73" s="9" t="e">
        <f>J71+J70+J69+#REF!+#REF!+J67+J66+J65+J64+J63</f>
        <v>#REF!</v>
      </c>
      <c r="K73" s="9" t="e">
        <f>K71+K70+K69+#REF!+#REF!+K67+K66+K65+K64+K63</f>
        <v>#REF!</v>
      </c>
      <c r="L73" s="9" t="e">
        <f>L71+L70+L69+#REF!+#REF!+L67+L66+L65+L64+L63</f>
        <v>#REF!</v>
      </c>
      <c r="M73" s="9" t="e">
        <f>M71+M70+M69+#REF!+#REF!+M67+M66+M65+M64+M63</f>
        <v>#REF!</v>
      </c>
      <c r="N73" s="9" t="e">
        <f>N71+N70+N69+#REF!+#REF!+N67+N66+N65+N64+N63</f>
        <v>#REF!</v>
      </c>
      <c r="O73" s="9" t="e">
        <f>O71+O70+O69+#REF!+#REF!+O67+O66+O65+O64+O63</f>
        <v>#REF!</v>
      </c>
      <c r="P73" s="9" t="e">
        <f>P71+P70+P69+#REF!+#REF!+P67+P66+P65+P64+P63</f>
        <v>#REF!</v>
      </c>
      <c r="Q73" s="9" t="e">
        <f>Q71+Q70+Q69+#REF!+#REF!+Q67+Q66+Q65+Q64+Q63</f>
        <v>#REF!</v>
      </c>
      <c r="R73" s="9" t="e">
        <f>R71+R70+R69+#REF!+#REF!+R67+R66+R65+R64+R63</f>
        <v>#REF!</v>
      </c>
      <c r="S73" s="9" t="e">
        <f>S71+S70+S69+#REF!+#REF!+S67+S66+S65+S64+S63</f>
        <v>#REF!</v>
      </c>
      <c r="T73" s="9">
        <f>SUM(T63:T72)</f>
        <v>55920</v>
      </c>
    </row>
    <row r="74" spans="1:20" x14ac:dyDescent="0.25">
      <c r="A74" s="1"/>
      <c r="B74" s="15"/>
      <c r="C74" s="15" t="s">
        <v>81</v>
      </c>
      <c r="D74" s="15"/>
      <c r="E74" s="41"/>
      <c r="F74" s="41"/>
      <c r="G74" s="7"/>
    </row>
    <row r="75" spans="1:20" x14ac:dyDescent="0.25">
      <c r="A75" s="1"/>
      <c r="B75" s="15"/>
      <c r="C75" s="15"/>
      <c r="D75" s="15" t="s">
        <v>82</v>
      </c>
      <c r="E75" s="41"/>
      <c r="F75" s="41"/>
      <c r="G75" s="7"/>
    </row>
    <row r="76" spans="1:20" x14ac:dyDescent="0.25">
      <c r="A76" s="1"/>
      <c r="B76" s="15"/>
      <c r="C76" s="15"/>
      <c r="D76" s="15"/>
      <c r="E76" s="41" t="s">
        <v>83</v>
      </c>
      <c r="F76" s="41"/>
      <c r="G76" s="7" t="e">
        <f>#REF!</f>
        <v>#REF!</v>
      </c>
      <c r="H76" s="9">
        <v>4500</v>
      </c>
      <c r="I76" s="9">
        <v>4500</v>
      </c>
      <c r="J76" s="9">
        <v>4500</v>
      </c>
      <c r="K76" s="9">
        <v>4700</v>
      </c>
      <c r="L76" s="9">
        <v>4500</v>
      </c>
      <c r="M76" s="9">
        <v>4500</v>
      </c>
      <c r="N76" s="9">
        <v>4500</v>
      </c>
      <c r="O76" s="9">
        <v>4500</v>
      </c>
      <c r="P76" s="9">
        <v>4500</v>
      </c>
      <c r="Q76" s="9">
        <v>4500</v>
      </c>
      <c r="R76" s="9">
        <v>4500</v>
      </c>
      <c r="S76" s="9">
        <v>4500</v>
      </c>
      <c r="T76" s="28">
        <v>79000</v>
      </c>
    </row>
    <row r="77" spans="1:20" s="24" customFormat="1" x14ac:dyDescent="0.25">
      <c r="A77" s="1"/>
      <c r="B77" s="15"/>
      <c r="C77" s="15"/>
      <c r="D77" s="15"/>
      <c r="E77" s="41" t="s">
        <v>84</v>
      </c>
      <c r="F77" s="41"/>
      <c r="G77" s="22" t="e">
        <f>#REF!</f>
        <v>#REF!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3">
        <v>0</v>
      </c>
      <c r="T77" s="31">
        <v>20000</v>
      </c>
    </row>
    <row r="78" spans="1:20" x14ac:dyDescent="0.25">
      <c r="A78" s="1"/>
      <c r="B78" s="15"/>
      <c r="C78" s="15"/>
      <c r="D78" s="15" t="s">
        <v>85</v>
      </c>
      <c r="E78" s="41"/>
      <c r="F78" s="41"/>
      <c r="G78" s="7" t="e">
        <f>#REF!</f>
        <v>#REF!</v>
      </c>
      <c r="H78" s="9">
        <f>SUM(H76:H77)</f>
        <v>4500</v>
      </c>
      <c r="I78" s="9">
        <f t="shared" ref="I78:S78" si="5">SUM(I76:I77)</f>
        <v>4500</v>
      </c>
      <c r="J78" s="9">
        <f t="shared" si="5"/>
        <v>4500</v>
      </c>
      <c r="K78" s="9">
        <f t="shared" si="5"/>
        <v>4700</v>
      </c>
      <c r="L78" s="9">
        <f t="shared" si="5"/>
        <v>4500</v>
      </c>
      <c r="M78" s="9">
        <f t="shared" si="5"/>
        <v>4500</v>
      </c>
      <c r="N78" s="9">
        <f t="shared" si="5"/>
        <v>4500</v>
      </c>
      <c r="O78" s="9">
        <f t="shared" si="5"/>
        <v>4500</v>
      </c>
      <c r="P78" s="9">
        <f t="shared" si="5"/>
        <v>4500</v>
      </c>
      <c r="Q78" s="9">
        <f t="shared" si="5"/>
        <v>4500</v>
      </c>
      <c r="R78" s="9">
        <f t="shared" si="5"/>
        <v>4500</v>
      </c>
      <c r="S78" s="9">
        <f t="shared" si="5"/>
        <v>4500</v>
      </c>
      <c r="T78" s="28">
        <f>SUM(T76:T77)</f>
        <v>99000</v>
      </c>
    </row>
    <row r="79" spans="1:20" x14ac:dyDescent="0.25">
      <c r="A79" s="1"/>
      <c r="B79" s="15"/>
      <c r="C79" s="15"/>
      <c r="D79" s="15" t="s">
        <v>86</v>
      </c>
      <c r="E79" s="41"/>
      <c r="F79" s="41"/>
      <c r="G79" s="7" t="e">
        <f>#REF!</f>
        <v>#REF!</v>
      </c>
      <c r="H79" s="9">
        <v>4500</v>
      </c>
      <c r="I79" s="9">
        <v>3000</v>
      </c>
      <c r="J79" s="9">
        <v>3000</v>
      </c>
      <c r="K79" s="9">
        <v>24000</v>
      </c>
      <c r="L79" s="9">
        <v>2500</v>
      </c>
      <c r="M79" s="9">
        <v>2500</v>
      </c>
      <c r="N79" s="9">
        <v>2500</v>
      </c>
      <c r="O79" s="9">
        <v>2500</v>
      </c>
      <c r="P79" s="9">
        <v>2500</v>
      </c>
      <c r="Q79" s="9">
        <v>2500</v>
      </c>
      <c r="R79" s="9">
        <v>2500</v>
      </c>
      <c r="S79" s="9">
        <v>2500</v>
      </c>
      <c r="T79" s="28">
        <v>45000</v>
      </c>
    </row>
    <row r="80" spans="1:20" x14ac:dyDescent="0.25">
      <c r="A80" s="1"/>
      <c r="B80" s="15"/>
      <c r="C80" s="15"/>
      <c r="D80" s="15" t="s">
        <v>87</v>
      </c>
      <c r="E80" s="41"/>
      <c r="F80" s="41"/>
      <c r="G80" s="7" t="e">
        <f>#REF!</f>
        <v>#REF!</v>
      </c>
      <c r="H80" s="9">
        <v>2000</v>
      </c>
      <c r="I80" s="9">
        <v>2000</v>
      </c>
      <c r="J80" s="9">
        <v>2000</v>
      </c>
      <c r="K80" s="9">
        <v>2000</v>
      </c>
      <c r="L80" s="9">
        <v>2000</v>
      </c>
      <c r="M80" s="9">
        <v>2000</v>
      </c>
      <c r="N80" s="9">
        <v>2000</v>
      </c>
      <c r="O80" s="9">
        <v>2000</v>
      </c>
      <c r="P80" s="9">
        <v>2000</v>
      </c>
      <c r="Q80" s="9">
        <v>2000</v>
      </c>
      <c r="R80" s="9">
        <v>2000</v>
      </c>
      <c r="S80" s="9">
        <v>2000</v>
      </c>
      <c r="T80" s="28">
        <v>24000</v>
      </c>
    </row>
    <row r="81" spans="1:20" x14ac:dyDescent="0.25">
      <c r="A81" s="1"/>
      <c r="B81" s="15"/>
      <c r="C81" s="15"/>
      <c r="D81" s="15" t="s">
        <v>88</v>
      </c>
      <c r="E81" s="41"/>
      <c r="F81" s="41"/>
      <c r="G81" s="7" t="e">
        <f>#REF!</f>
        <v>#REF!</v>
      </c>
      <c r="H81" s="9">
        <v>3000</v>
      </c>
      <c r="I81" s="9">
        <v>3000</v>
      </c>
      <c r="J81" s="9">
        <v>3000</v>
      </c>
      <c r="K81" s="9">
        <v>2500</v>
      </c>
      <c r="L81" s="9">
        <v>2500</v>
      </c>
      <c r="M81" s="9">
        <v>1500</v>
      </c>
      <c r="N81" s="9">
        <v>1500</v>
      </c>
      <c r="O81" s="9">
        <v>1500</v>
      </c>
      <c r="P81" s="9">
        <v>500</v>
      </c>
      <c r="Q81" s="9">
        <v>500</v>
      </c>
      <c r="R81" s="9">
        <v>500</v>
      </c>
      <c r="S81" s="9">
        <v>500</v>
      </c>
      <c r="T81" s="28">
        <v>36000</v>
      </c>
    </row>
    <row r="82" spans="1:20" x14ac:dyDescent="0.25">
      <c r="A82" s="1"/>
      <c r="B82" s="15"/>
      <c r="C82" s="15"/>
      <c r="D82" s="15" t="s">
        <v>89</v>
      </c>
      <c r="E82" s="41"/>
      <c r="F82" s="41"/>
      <c r="G82" s="7" t="e">
        <f>#REF!</f>
        <v>#REF!</v>
      </c>
      <c r="H82" s="9">
        <v>100</v>
      </c>
      <c r="I82" s="9">
        <v>100</v>
      </c>
      <c r="J82" s="9">
        <v>100</v>
      </c>
      <c r="K82" s="9">
        <v>100</v>
      </c>
      <c r="L82" s="9">
        <v>100</v>
      </c>
      <c r="M82" s="9">
        <v>100</v>
      </c>
      <c r="N82" s="9">
        <v>100</v>
      </c>
      <c r="O82" s="9">
        <v>100</v>
      </c>
      <c r="P82" s="9">
        <v>100</v>
      </c>
      <c r="Q82" s="9">
        <v>100</v>
      </c>
      <c r="R82" s="9">
        <v>100</v>
      </c>
      <c r="S82" s="9">
        <v>100</v>
      </c>
      <c r="T82" s="28">
        <v>0</v>
      </c>
    </row>
    <row r="83" spans="1:20" s="20" customFormat="1" x14ac:dyDescent="0.25">
      <c r="A83" s="17"/>
      <c r="B83" s="18"/>
      <c r="C83" s="18"/>
      <c r="D83" s="15" t="s">
        <v>90</v>
      </c>
      <c r="E83" s="15"/>
      <c r="F83" s="15"/>
      <c r="G83" s="2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31">
        <v>25000</v>
      </c>
    </row>
    <row r="84" spans="1:20" x14ac:dyDescent="0.25">
      <c r="A84" s="1"/>
      <c r="B84" s="16"/>
      <c r="C84" s="16" t="s">
        <v>91</v>
      </c>
      <c r="D84" s="16"/>
      <c r="E84" s="43"/>
      <c r="F84" s="43"/>
      <c r="G84" s="7" t="e">
        <f>#REF!</f>
        <v>#REF!</v>
      </c>
      <c r="H84" s="9">
        <f>SUM(H78:H82)</f>
        <v>14100</v>
      </c>
      <c r="I84" s="9">
        <f t="shared" ref="I84:S84" si="6">SUM(I78:I82)</f>
        <v>12600</v>
      </c>
      <c r="J84" s="9">
        <f t="shared" si="6"/>
        <v>12600</v>
      </c>
      <c r="K84" s="9">
        <f t="shared" si="6"/>
        <v>33300</v>
      </c>
      <c r="L84" s="9">
        <f t="shared" si="6"/>
        <v>11600</v>
      </c>
      <c r="M84" s="9">
        <f t="shared" si="6"/>
        <v>10600</v>
      </c>
      <c r="N84" s="9">
        <f t="shared" si="6"/>
        <v>10600</v>
      </c>
      <c r="O84" s="9">
        <f t="shared" si="6"/>
        <v>10600</v>
      </c>
      <c r="P84" s="9">
        <f t="shared" si="6"/>
        <v>9600</v>
      </c>
      <c r="Q84" s="9">
        <f t="shared" si="6"/>
        <v>9600</v>
      </c>
      <c r="R84" s="9">
        <f t="shared" si="6"/>
        <v>9600</v>
      </c>
      <c r="S84" s="9">
        <f t="shared" si="6"/>
        <v>9600</v>
      </c>
      <c r="T84" s="9">
        <f>T78+SUM(T79:T83)</f>
        <v>229000</v>
      </c>
    </row>
    <row r="85" spans="1:20" x14ac:dyDescent="0.25">
      <c r="A85" s="1"/>
      <c r="B85" s="16" t="s">
        <v>92</v>
      </c>
      <c r="C85" s="15"/>
      <c r="D85" s="15"/>
      <c r="E85" s="41"/>
      <c r="F85" s="41"/>
      <c r="G85" s="7" t="e">
        <f>#REF!</f>
        <v>#REF!</v>
      </c>
      <c r="H85" s="9" t="e">
        <f>#REF!+H84+H73+H61+H45+#REF!</f>
        <v>#REF!</v>
      </c>
      <c r="I85" s="9" t="e">
        <f>#REF!+I84+I73+I61+I45+#REF!</f>
        <v>#REF!</v>
      </c>
      <c r="J85" s="9" t="e">
        <f>#REF!+J84+J73+J61+J45+#REF!</f>
        <v>#REF!</v>
      </c>
      <c r="K85" s="9" t="e">
        <f>#REF!+K84+K73+K61+K45+#REF!</f>
        <v>#REF!</v>
      </c>
      <c r="L85" s="9" t="e">
        <f>#REF!+L84+L73+L61+L45+#REF!</f>
        <v>#REF!</v>
      </c>
      <c r="M85" s="9" t="e">
        <f>#REF!+M84+M73+M61+M45+#REF!</f>
        <v>#REF!</v>
      </c>
      <c r="N85" s="9" t="e">
        <f>#REF!+N84+N73+N61+N45+#REF!</f>
        <v>#REF!</v>
      </c>
      <c r="O85" s="9" t="e">
        <f>#REF!+O84+O73+O61+O45+#REF!</f>
        <v>#REF!</v>
      </c>
      <c r="P85" s="9" t="e">
        <f>#REF!+P84+P73+P61+P45+#REF!</f>
        <v>#REF!</v>
      </c>
      <c r="Q85" s="9" t="e">
        <f>#REF!+Q84+Q73+Q61+Q45+#REF!</f>
        <v>#REF!</v>
      </c>
      <c r="R85" s="9" t="e">
        <f>#REF!+R84+R73+R61+R45+#REF!</f>
        <v>#REF!</v>
      </c>
      <c r="S85" s="9" t="e">
        <f>#REF!+S84+S73+S61+S45+#REF!</f>
        <v>#REF!</v>
      </c>
      <c r="T85" s="9">
        <f>T45+T50+T61+T73+T84</f>
        <v>1395998.7821</v>
      </c>
    </row>
    <row r="86" spans="1:20" x14ac:dyDescent="0.25">
      <c r="A86" s="1"/>
      <c r="B86" s="1"/>
      <c r="C86" s="1"/>
      <c r="D86" s="1"/>
      <c r="E86" s="37"/>
      <c r="F86" s="37"/>
      <c r="G86" s="2"/>
      <c r="T86" s="21">
        <v>2026</v>
      </c>
    </row>
    <row r="87" spans="1:20" x14ac:dyDescent="0.25">
      <c r="A87" s="1"/>
      <c r="B87" s="1"/>
      <c r="C87" s="1"/>
      <c r="D87" s="1"/>
      <c r="E87" s="37"/>
      <c r="F87" s="37"/>
      <c r="G87" s="11" t="s">
        <v>93</v>
      </c>
      <c r="H87" s="12" t="e">
        <f t="shared" ref="H87:T87" si="7">H26-H85</f>
        <v>#REF!</v>
      </c>
      <c r="I87" s="12" t="e">
        <f t="shared" si="7"/>
        <v>#REF!</v>
      </c>
      <c r="J87" s="12" t="e">
        <f t="shared" si="7"/>
        <v>#REF!</v>
      </c>
      <c r="K87" s="12" t="e">
        <f t="shared" si="7"/>
        <v>#REF!</v>
      </c>
      <c r="L87" s="12" t="e">
        <f t="shared" si="7"/>
        <v>#REF!</v>
      </c>
      <c r="M87" s="12" t="e">
        <f t="shared" si="7"/>
        <v>#REF!</v>
      </c>
      <c r="N87" s="12" t="e">
        <f t="shared" si="7"/>
        <v>#REF!</v>
      </c>
      <c r="O87" s="12" t="e">
        <f t="shared" si="7"/>
        <v>#REF!</v>
      </c>
      <c r="P87" s="12" t="e">
        <f t="shared" si="7"/>
        <v>#REF!</v>
      </c>
      <c r="Q87" s="12" t="e">
        <f t="shared" si="7"/>
        <v>#REF!</v>
      </c>
      <c r="R87" s="12" t="e">
        <f t="shared" si="7"/>
        <v>#REF!</v>
      </c>
      <c r="S87" s="12" t="e">
        <f t="shared" si="7"/>
        <v>#REF!</v>
      </c>
      <c r="T87" s="12">
        <f t="shared" si="7"/>
        <v>-45489.782099999953</v>
      </c>
    </row>
    <row r="88" spans="1:20" x14ac:dyDescent="0.25">
      <c r="A88" s="1"/>
      <c r="B88" s="1"/>
      <c r="C88" s="1"/>
      <c r="D88" s="1"/>
      <c r="E88" s="37"/>
      <c r="F88" s="37"/>
      <c r="G88" s="2"/>
    </row>
    <row r="89" spans="1:20" x14ac:dyDescent="0.25">
      <c r="A89" s="1"/>
      <c r="B89" s="1"/>
      <c r="C89" s="1"/>
      <c r="D89" s="1"/>
      <c r="E89" s="37"/>
      <c r="F89" s="37"/>
      <c r="G89" s="2" t="s">
        <v>94</v>
      </c>
      <c r="H89" s="10" t="e">
        <f>75000+H87</f>
        <v>#REF!</v>
      </c>
      <c r="I89" s="10" t="e">
        <f>H89+I87</f>
        <v>#REF!</v>
      </c>
      <c r="J89" s="10" t="e">
        <f t="shared" ref="J89:S89" si="8">I89+J87</f>
        <v>#REF!</v>
      </c>
      <c r="K89" s="10" t="e">
        <f t="shared" si="8"/>
        <v>#REF!</v>
      </c>
      <c r="L89" s="10" t="e">
        <f t="shared" si="8"/>
        <v>#REF!</v>
      </c>
      <c r="M89" s="10" t="e">
        <f t="shared" si="8"/>
        <v>#REF!</v>
      </c>
      <c r="N89" s="10" t="e">
        <f t="shared" si="8"/>
        <v>#REF!</v>
      </c>
      <c r="O89" s="10" t="e">
        <f t="shared" si="8"/>
        <v>#REF!</v>
      </c>
      <c r="P89" s="10" t="e">
        <f t="shared" si="8"/>
        <v>#REF!</v>
      </c>
      <c r="Q89" s="10" t="e">
        <f t="shared" si="8"/>
        <v>#REF!</v>
      </c>
      <c r="R89" s="10" t="e">
        <f t="shared" si="8"/>
        <v>#REF!</v>
      </c>
      <c r="S89" s="10" t="e">
        <f t="shared" si="8"/>
        <v>#REF!</v>
      </c>
      <c r="T89" s="10"/>
    </row>
    <row r="90" spans="1:20" x14ac:dyDescent="0.25">
      <c r="A90" s="1"/>
      <c r="B90" s="1"/>
      <c r="C90" s="1"/>
      <c r="D90" s="1"/>
      <c r="E90" s="37"/>
      <c r="F90" s="37"/>
      <c r="G90" s="2"/>
    </row>
    <row r="91" spans="1:20" x14ac:dyDescent="0.25">
      <c r="A91" s="1"/>
      <c r="B91" s="1"/>
      <c r="C91" s="1"/>
      <c r="D91" s="1"/>
      <c r="E91" s="37"/>
      <c r="F91" s="37"/>
      <c r="G91" s="2"/>
    </row>
    <row r="92" spans="1:20" x14ac:dyDescent="0.25">
      <c r="A92" s="1"/>
      <c r="B92" s="1"/>
      <c r="C92" s="1"/>
      <c r="D92" s="1"/>
      <c r="E92" s="37"/>
      <c r="F92" s="37"/>
      <c r="G92" s="2"/>
    </row>
    <row r="93" spans="1:20" x14ac:dyDescent="0.25">
      <c r="A93" s="1"/>
      <c r="B93" s="1"/>
      <c r="C93" s="1"/>
      <c r="D93" s="1"/>
      <c r="E93" s="37"/>
      <c r="F93" s="37"/>
      <c r="G93" s="2"/>
    </row>
    <row r="94" spans="1:20" x14ac:dyDescent="0.25">
      <c r="A94" s="1"/>
      <c r="B94" s="1"/>
      <c r="C94" s="1"/>
      <c r="D94" s="1"/>
      <c r="E94" s="37"/>
      <c r="F94" s="37"/>
      <c r="G94" s="2"/>
    </row>
    <row r="95" spans="1:20" x14ac:dyDescent="0.25">
      <c r="A95" s="1"/>
      <c r="B95" s="1"/>
      <c r="C95" s="1"/>
      <c r="D95" s="1"/>
      <c r="E95" s="37"/>
      <c r="F95" s="37"/>
      <c r="G95" s="2"/>
    </row>
    <row r="96" spans="1:20" x14ac:dyDescent="0.25">
      <c r="A96" s="1"/>
      <c r="B96" s="1"/>
      <c r="C96" s="1"/>
      <c r="D96" s="1"/>
      <c r="E96" s="37"/>
      <c r="F96" s="37"/>
      <c r="G96" s="2"/>
    </row>
    <row r="97" spans="1:7" x14ac:dyDescent="0.25">
      <c r="A97" s="1"/>
      <c r="B97" s="1"/>
      <c r="C97" s="1"/>
      <c r="D97" s="1"/>
      <c r="E97" s="37"/>
      <c r="F97" s="37"/>
      <c r="G97" s="2"/>
    </row>
    <row r="98" spans="1:7" x14ac:dyDescent="0.25">
      <c r="A98" s="1"/>
      <c r="B98" s="1"/>
      <c r="C98" s="1"/>
      <c r="D98" s="1"/>
      <c r="E98" s="37"/>
      <c r="F98" s="37"/>
      <c r="G98" s="2"/>
    </row>
    <row r="99" spans="1:7" x14ac:dyDescent="0.25">
      <c r="A99" s="1"/>
      <c r="B99" s="1"/>
      <c r="C99" s="1"/>
      <c r="D99" s="1"/>
      <c r="E99" s="37"/>
      <c r="F99" s="37"/>
      <c r="G99" s="2"/>
    </row>
    <row r="100" spans="1:7" x14ac:dyDescent="0.25">
      <c r="A100" s="1"/>
      <c r="B100" s="1"/>
      <c r="C100" s="1"/>
      <c r="D100" s="1"/>
      <c r="E100" s="37"/>
      <c r="F100" s="37"/>
      <c r="G100" s="2"/>
    </row>
    <row r="101" spans="1:7" x14ac:dyDescent="0.25">
      <c r="A101" s="1"/>
      <c r="B101" s="1"/>
      <c r="C101" s="1"/>
      <c r="D101" s="1"/>
      <c r="E101" s="37"/>
      <c r="F101" s="37"/>
      <c r="G101" s="2"/>
    </row>
    <row r="102" spans="1:7" x14ac:dyDescent="0.25">
      <c r="A102" s="2"/>
      <c r="B102" s="1"/>
      <c r="C102" s="1"/>
      <c r="D102" s="1"/>
      <c r="E102" s="37"/>
      <c r="F102" s="37"/>
      <c r="G102" s="2"/>
    </row>
    <row r="103" spans="1:7" s="8" customFormat="1" x14ac:dyDescent="0.25">
      <c r="A103" s="2"/>
      <c r="B103" s="1"/>
      <c r="C103" s="1"/>
      <c r="D103" s="1"/>
      <c r="E103" s="37"/>
      <c r="F103" s="37"/>
      <c r="G103" s="2"/>
    </row>
    <row r="104" spans="1:7" s="8" customFormat="1" x14ac:dyDescent="0.25">
      <c r="A104" s="2"/>
      <c r="B104" s="1"/>
      <c r="C104" s="1"/>
      <c r="D104" s="1"/>
      <c r="E104" s="37"/>
      <c r="F104" s="37"/>
      <c r="G104" s="2"/>
    </row>
    <row r="105" spans="1:7" s="8" customFormat="1" x14ac:dyDescent="0.25">
      <c r="A105" s="2"/>
      <c r="B105" s="1"/>
      <c r="C105" s="1"/>
      <c r="D105" s="1"/>
      <c r="E105" s="37"/>
      <c r="F105" s="37"/>
      <c r="G105" s="2"/>
    </row>
    <row r="106" spans="1:7" s="8" customFormat="1" x14ac:dyDescent="0.25">
      <c r="A106" s="2"/>
      <c r="B106" s="1"/>
      <c r="C106" s="1"/>
      <c r="D106" s="1"/>
      <c r="E106" s="37"/>
      <c r="F106" s="37"/>
      <c r="G106" s="2"/>
    </row>
    <row r="107" spans="1:7" s="8" customFormat="1" x14ac:dyDescent="0.25">
      <c r="A107" s="2"/>
      <c r="B107" s="1"/>
      <c r="C107" s="1"/>
      <c r="D107" s="1"/>
      <c r="E107" s="37"/>
      <c r="F107" s="37"/>
      <c r="G107" s="2"/>
    </row>
    <row r="108" spans="1:7" s="8" customFormat="1" x14ac:dyDescent="0.25">
      <c r="A108" s="1"/>
      <c r="B108" s="1"/>
      <c r="C108" s="1"/>
      <c r="D108" s="1"/>
      <c r="E108" s="37"/>
      <c r="F108" s="37"/>
      <c r="G108" s="2"/>
    </row>
  </sheetData>
  <mergeCells count="99">
    <mergeCell ref="E108:F108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96:F96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81:F81"/>
    <mergeCell ref="E82:F82"/>
    <mergeCell ref="E84:F84"/>
    <mergeCell ref="E75:F75"/>
    <mergeCell ref="E76:F76"/>
    <mergeCell ref="E77:F77"/>
    <mergeCell ref="E78:F78"/>
    <mergeCell ref="E79:F79"/>
    <mergeCell ref="E80:F80"/>
    <mergeCell ref="E63:F63"/>
    <mergeCell ref="E64:F64"/>
    <mergeCell ref="E65:F65"/>
    <mergeCell ref="E66:F66"/>
    <mergeCell ref="E67:F67"/>
    <mergeCell ref="E69:F69"/>
    <mergeCell ref="E70:F70"/>
    <mergeCell ref="E71:F71"/>
    <mergeCell ref="E73:F73"/>
    <mergeCell ref="E74:F74"/>
    <mergeCell ref="E62:F62"/>
    <mergeCell ref="E52:F52"/>
    <mergeCell ref="E53:F53"/>
    <mergeCell ref="E54:F54"/>
    <mergeCell ref="E55:F55"/>
    <mergeCell ref="E56:F56"/>
    <mergeCell ref="E57:F57"/>
    <mergeCell ref="E45:F45"/>
    <mergeCell ref="E58:F58"/>
    <mergeCell ref="E59:F59"/>
    <mergeCell ref="E60:F60"/>
    <mergeCell ref="E61:F61"/>
    <mergeCell ref="E46:F46"/>
    <mergeCell ref="E47:F47"/>
    <mergeCell ref="E48:F48"/>
    <mergeCell ref="E49:F49"/>
    <mergeCell ref="E51:F51"/>
    <mergeCell ref="E39:F39"/>
    <mergeCell ref="E40:F40"/>
    <mergeCell ref="E41:F41"/>
    <mergeCell ref="E42:F42"/>
    <mergeCell ref="E44:F44"/>
    <mergeCell ref="E38:F38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27:F27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6:F26"/>
    <mergeCell ref="E14:F14"/>
    <mergeCell ref="E1:F1"/>
    <mergeCell ref="B2:G2"/>
    <mergeCell ref="E3:F3"/>
    <mergeCell ref="E4:F4"/>
    <mergeCell ref="E5:F5"/>
    <mergeCell ref="E6:F6"/>
    <mergeCell ref="E7:F7"/>
    <mergeCell ref="E8:F8"/>
    <mergeCell ref="E9:F9"/>
    <mergeCell ref="E10:F10"/>
    <mergeCell ref="E11:F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85B2283438EA45A8444442559DCA63" ma:contentTypeVersion="3" ma:contentTypeDescription="Create a new document." ma:contentTypeScope="" ma:versionID="15fc22146c421741ef190de9ccc7e0e6">
  <xsd:schema xmlns:xsd="http://www.w3.org/2001/XMLSchema" xmlns:xs="http://www.w3.org/2001/XMLSchema" xmlns:p="http://schemas.microsoft.com/office/2006/metadata/properties" xmlns:ns2="0f679e72-64a3-427c-89fb-ce01cbc59bda" targetNamespace="http://schemas.microsoft.com/office/2006/metadata/properties" ma:root="true" ma:fieldsID="6b91bf33ab5a257b128e44f48515b4ed" ns2:_="">
    <xsd:import namespace="0f679e72-64a3-427c-89fb-ce01cbc59b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679e72-64a3-427c-89fb-ce01cbc59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D4D829-8DD0-44D2-8A14-4E6DECC1F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679e72-64a3-427c-89fb-ce01cbc59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CACF6A-CE2B-4DEC-B46C-CF3905A38AF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6A9B8A2-665E-413D-9AE2-D791B43EE9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LNC 2026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Todd Hagopian</dc:creator>
  <cp:keywords/>
  <dc:description/>
  <cp:lastModifiedBy>William Redpath</cp:lastModifiedBy>
  <cp:revision/>
  <dcterms:created xsi:type="dcterms:W3CDTF">2023-02-03T06:30:31Z</dcterms:created>
  <dcterms:modified xsi:type="dcterms:W3CDTF">2026-03-23T17:45:30Z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0x0101000885B2283438EA45A8444442559DCA63</vt:lpwstr>
  </property>
</Properties>
</file>